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 firstSheet="3" activeTab="7"/>
  </bookViews>
  <sheets>
    <sheet name="ELLIPSE S V 300 " sheetId="2" r:id="rId1"/>
    <sheet name="ELLIPSE S V 500 " sheetId="3" r:id="rId2"/>
    <sheet name="ELLIPSE S V 750 " sheetId="4" r:id="rId3"/>
    <sheet name="ELLIPSE S V 1000 " sheetId="5" r:id="rId4"/>
    <sheet name="ELLIPSE S V 1250 " sheetId="6" r:id="rId5"/>
    <sheet name="ELLIPSE S V 1500 " sheetId="7" r:id="rId6"/>
    <sheet name="ELLIPSE S V 1750 " sheetId="8" r:id="rId7"/>
    <sheet name="ELLIPSE S V 2000" sheetId="1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6" i="8" l="1"/>
  <c r="H25" i="8"/>
  <c r="H24" i="8"/>
  <c r="H23" i="8"/>
  <c r="H22" i="8"/>
  <c r="H21" i="8"/>
  <c r="Q20" i="8"/>
  <c r="H20" i="8"/>
  <c r="Q19" i="8"/>
  <c r="H19" i="8"/>
  <c r="Q18" i="8"/>
  <c r="H18" i="8"/>
  <c r="Q17" i="8"/>
  <c r="H17" i="8"/>
  <c r="Q16" i="8"/>
  <c r="H16" i="8"/>
  <c r="Q15" i="8"/>
  <c r="H15" i="8"/>
  <c r="Q14" i="8"/>
  <c r="H14" i="8"/>
  <c r="M6" i="8"/>
  <c r="Q16" i="1"/>
  <c r="Q17" i="1"/>
  <c r="Q18" i="1"/>
  <c r="Q19" i="1"/>
  <c r="Q15" i="1"/>
  <c r="Q14" i="1"/>
  <c r="H26" i="7"/>
  <c r="H25" i="7"/>
  <c r="H24" i="7"/>
  <c r="H23" i="7"/>
  <c r="H22" i="7"/>
  <c r="Q21" i="7"/>
  <c r="H21" i="7"/>
  <c r="Q20" i="7"/>
  <c r="H20" i="7"/>
  <c r="Q19" i="7"/>
  <c r="H19" i="7"/>
  <c r="Q18" i="7"/>
  <c r="H18" i="7"/>
  <c r="Q17" i="7"/>
  <c r="H17" i="7"/>
  <c r="Q16" i="7"/>
  <c r="H16" i="7"/>
  <c r="Q15" i="7"/>
  <c r="H15" i="7"/>
  <c r="Q14" i="7"/>
  <c r="H14" i="7"/>
  <c r="M6" i="7"/>
  <c r="H26" i="6"/>
  <c r="H25" i="6"/>
  <c r="H24" i="6"/>
  <c r="Q23" i="6"/>
  <c r="H23" i="6"/>
  <c r="Q22" i="6"/>
  <c r="H22" i="6"/>
  <c r="Q21" i="6"/>
  <c r="H21" i="6"/>
  <c r="Q20" i="6"/>
  <c r="H20" i="6"/>
  <c r="Q19" i="6"/>
  <c r="H19" i="6"/>
  <c r="Q18" i="6"/>
  <c r="H18" i="6"/>
  <c r="Q17" i="6"/>
  <c r="H17" i="6"/>
  <c r="Q16" i="6"/>
  <c r="H16" i="6"/>
  <c r="Q15" i="6"/>
  <c r="H15" i="6"/>
  <c r="Q14" i="6"/>
  <c r="H14" i="6"/>
  <c r="M6" i="6"/>
  <c r="Q26" i="5"/>
  <c r="H26" i="5"/>
  <c r="Q25" i="5"/>
  <c r="H25" i="5"/>
  <c r="Q24" i="5"/>
  <c r="H24" i="5"/>
  <c r="Q23" i="5"/>
  <c r="H23" i="5"/>
  <c r="Q22" i="5"/>
  <c r="H22" i="5"/>
  <c r="Q21" i="5"/>
  <c r="H21" i="5"/>
  <c r="Q20" i="5"/>
  <c r="H20" i="5"/>
  <c r="Q19" i="5"/>
  <c r="H19" i="5"/>
  <c r="Q18" i="5"/>
  <c r="H18" i="5"/>
  <c r="Q17" i="5"/>
  <c r="H17" i="5"/>
  <c r="Q16" i="5"/>
  <c r="H16" i="5"/>
  <c r="Q15" i="5"/>
  <c r="H15" i="5"/>
  <c r="Q14" i="5"/>
  <c r="H14" i="5"/>
  <c r="M6" i="5"/>
  <c r="H16" i="1"/>
  <c r="H17" i="1"/>
  <c r="H18" i="1"/>
  <c r="H19" i="1"/>
  <c r="H20" i="1"/>
  <c r="H21" i="1"/>
  <c r="H22" i="1"/>
  <c r="H23" i="1"/>
  <c r="H24" i="1"/>
  <c r="H25" i="1"/>
  <c r="H15" i="1"/>
  <c r="H14" i="1"/>
  <c r="H45" i="4"/>
  <c r="H44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Q30" i="4"/>
  <c r="H30" i="4"/>
  <c r="Q29" i="4"/>
  <c r="H29" i="4"/>
  <c r="Q28" i="4"/>
  <c r="H28" i="4"/>
  <c r="Q27" i="4"/>
  <c r="H27" i="4"/>
  <c r="Q26" i="4"/>
  <c r="H26" i="4"/>
  <c r="Q25" i="4"/>
  <c r="H25" i="4"/>
  <c r="Q24" i="4"/>
  <c r="H24" i="4"/>
  <c r="Q23" i="4"/>
  <c r="H23" i="4"/>
  <c r="Q22" i="4"/>
  <c r="H22" i="4"/>
  <c r="Q21" i="4"/>
  <c r="H21" i="4"/>
  <c r="Q20" i="4"/>
  <c r="H20" i="4"/>
  <c r="Q19" i="4"/>
  <c r="H19" i="4"/>
  <c r="Q18" i="4"/>
  <c r="H18" i="4"/>
  <c r="Q17" i="4"/>
  <c r="H17" i="4"/>
  <c r="Q16" i="4"/>
  <c r="H16" i="4"/>
  <c r="Q15" i="4"/>
  <c r="H15" i="4"/>
  <c r="Q14" i="4"/>
  <c r="H14" i="4"/>
  <c r="M6" i="4"/>
  <c r="Q37" i="3"/>
  <c r="Q34" i="3"/>
  <c r="Q33" i="3"/>
  <c r="Q28" i="3"/>
  <c r="Q24" i="3"/>
  <c r="Q23" i="3"/>
  <c r="Q22" i="3"/>
  <c r="Q21" i="3"/>
  <c r="Q20" i="3"/>
  <c r="Q19" i="3"/>
  <c r="Q18" i="3"/>
  <c r="Q17" i="3"/>
  <c r="H48" i="3"/>
  <c r="H47" i="3"/>
  <c r="H46" i="3"/>
  <c r="H45" i="3"/>
  <c r="H44" i="3"/>
  <c r="H43" i="3"/>
  <c r="H42" i="3"/>
  <c r="H41" i="3"/>
  <c r="H40" i="3"/>
  <c r="H39" i="3"/>
  <c r="H38" i="3"/>
  <c r="H37" i="3"/>
  <c r="Q36" i="3"/>
  <c r="H36" i="3"/>
  <c r="Q35" i="3"/>
  <c r="H35" i="3"/>
  <c r="H34" i="3"/>
  <c r="H33" i="3"/>
  <c r="Q32" i="3"/>
  <c r="H32" i="3"/>
  <c r="Q31" i="3"/>
  <c r="H31" i="3"/>
  <c r="Q30" i="3"/>
  <c r="H30" i="3"/>
  <c r="Q29" i="3"/>
  <c r="H29" i="3"/>
  <c r="H28" i="3"/>
  <c r="Q27" i="3"/>
  <c r="H27" i="3"/>
  <c r="Q26" i="3"/>
  <c r="H26" i="3"/>
  <c r="Q25" i="3"/>
  <c r="H25" i="3"/>
  <c r="H24" i="3"/>
  <c r="H23" i="3"/>
  <c r="H22" i="3"/>
  <c r="H21" i="3"/>
  <c r="H20" i="3"/>
  <c r="H19" i="3"/>
  <c r="H18" i="3"/>
  <c r="H17" i="3"/>
  <c r="Q16" i="3"/>
  <c r="H16" i="3"/>
  <c r="Q15" i="3"/>
  <c r="H15" i="3"/>
  <c r="Q14" i="3"/>
  <c r="H14" i="3"/>
  <c r="M6" i="3"/>
  <c r="Q48" i="2" l="1"/>
  <c r="H48" i="2"/>
  <c r="Q47" i="2"/>
  <c r="H47" i="2"/>
  <c r="Q46" i="2"/>
  <c r="H46" i="2"/>
  <c r="Q45" i="2"/>
  <c r="H45" i="2"/>
  <c r="Q44" i="2"/>
  <c r="H44" i="2"/>
  <c r="Q43" i="2"/>
  <c r="H43" i="2"/>
  <c r="Q42" i="2"/>
  <c r="H42" i="2"/>
  <c r="Q41" i="2"/>
  <c r="H41" i="2"/>
  <c r="Q40" i="2"/>
  <c r="H40" i="2"/>
  <c r="Q39" i="2"/>
  <c r="H39" i="2"/>
  <c r="Q38" i="2"/>
  <c r="H38" i="2"/>
  <c r="Q37" i="2"/>
  <c r="H37" i="2"/>
  <c r="Q36" i="2"/>
  <c r="H36" i="2"/>
  <c r="Q35" i="2"/>
  <c r="H35" i="2"/>
  <c r="Q34" i="2"/>
  <c r="H34" i="2"/>
  <c r="Q33" i="2"/>
  <c r="H33" i="2"/>
  <c r="Q32" i="2"/>
  <c r="H32" i="2"/>
  <c r="Q31" i="2"/>
  <c r="H31" i="2"/>
  <c r="Q30" i="2"/>
  <c r="H30" i="2"/>
  <c r="Q29" i="2"/>
  <c r="H29" i="2"/>
  <c r="Q28" i="2"/>
  <c r="H28" i="2"/>
  <c r="Q27" i="2"/>
  <c r="H27" i="2"/>
  <c r="Q26" i="2"/>
  <c r="H26" i="2"/>
  <c r="Q25" i="2"/>
  <c r="H25" i="2"/>
  <c r="Q24" i="2"/>
  <c r="H24" i="2"/>
  <c r="Q23" i="2"/>
  <c r="H23" i="2"/>
  <c r="Q22" i="2"/>
  <c r="H22" i="2"/>
  <c r="Q21" i="2"/>
  <c r="H21" i="2"/>
  <c r="Q20" i="2"/>
  <c r="H20" i="2"/>
  <c r="Q19" i="2"/>
  <c r="H19" i="2"/>
  <c r="Q18" i="2"/>
  <c r="H18" i="2"/>
  <c r="Q17" i="2"/>
  <c r="H17" i="2"/>
  <c r="Q16" i="2"/>
  <c r="H16" i="2"/>
  <c r="Q15" i="2"/>
  <c r="H15" i="2"/>
  <c r="Q14" i="2"/>
  <c r="H14" i="2"/>
  <c r="M6" i="2"/>
  <c r="M6" i="1" l="1"/>
</calcChain>
</file>

<file path=xl/sharedStrings.xml><?xml version="1.0" encoding="utf-8"?>
<sst xmlns="http://schemas.openxmlformats.org/spreadsheetml/2006/main" count="462" uniqueCount="315">
  <si>
    <t>Поля для заполнения</t>
  </si>
  <si>
    <t xml:space="preserve">Задайте температуру воды на подаче - </t>
  </si>
  <si>
    <t>Информационное поле      (не заполняется).</t>
  </si>
  <si>
    <t>Задайте температуру воды на обратке -</t>
  </si>
  <si>
    <t xml:space="preserve">Температурный напор - </t>
  </si>
  <si>
    <t xml:space="preserve">Задайте температуру в помещении - </t>
  </si>
  <si>
    <t>Наименование</t>
  </si>
  <si>
    <t>Межцентр. размер, мм</t>
  </si>
  <si>
    <t>Глубина, мм</t>
  </si>
  <si>
    <t>Длина, мм</t>
  </si>
  <si>
    <t>Расчетный тепловой поток, Вт</t>
  </si>
  <si>
    <t>ELLIPSE S V 1-300</t>
  </si>
  <si>
    <t>ELLIPSE S V 2-300</t>
  </si>
  <si>
    <t>ELLIPSE S V 1-500</t>
  </si>
  <si>
    <t>ELLIPSE S V 2-500</t>
  </si>
  <si>
    <t>ELLIPSE S V 1-300-3</t>
  </si>
  <si>
    <t>ELLIPSE S V 1-300-4</t>
  </si>
  <si>
    <t>ELLIPSE S V 1-300-5</t>
  </si>
  <si>
    <t>ELLIPSE S V 1-300-6</t>
  </si>
  <si>
    <t>ELLIPSE S V 1-300-7</t>
  </si>
  <si>
    <t>ELLIPSE S V 1-300-8</t>
  </si>
  <si>
    <t>ELLIPSE S V 1-300-9</t>
  </si>
  <si>
    <t>ELLIPSE S V 1-300-10</t>
  </si>
  <si>
    <t>ELLIPSE S V 1-300-11</t>
  </si>
  <si>
    <t>ELLIPSE S V 1-300-12</t>
  </si>
  <si>
    <t>ELLIPSE S V 1-300-13</t>
  </si>
  <si>
    <t>ELLIPSE S V 1-300-14</t>
  </si>
  <si>
    <t>ELLIPSE S V 1-300-15</t>
  </si>
  <si>
    <t>ELLIPSE S V 1-300-16</t>
  </si>
  <si>
    <t>ELLIPSE S V 1-300-17</t>
  </si>
  <si>
    <t>ELLIPSE S V 1-300-18</t>
  </si>
  <si>
    <t>ELLIPSE S V 1-300-19</t>
  </si>
  <si>
    <t>ELLIPSE S V 1-300-20</t>
  </si>
  <si>
    <t>ELLIPSE S V 1-300-21</t>
  </si>
  <si>
    <t>ELLIPSE S V 1-300-22</t>
  </si>
  <si>
    <t>ELLIPSE S V 1-300-23</t>
  </si>
  <si>
    <t>ELLIPSE S V 1-300-24</t>
  </si>
  <si>
    <t>ELLIPSE S V 1-300-25</t>
  </si>
  <si>
    <t>ELLIPSE S V 1-300-26</t>
  </si>
  <si>
    <t>ELLIPSE S V 1-300-27</t>
  </si>
  <si>
    <t>ELLIPSE S V 1-300-28</t>
  </si>
  <si>
    <t>ELLIPSE S V 1-300-29</t>
  </si>
  <si>
    <t>ELLIPSE S V 1-300-30</t>
  </si>
  <si>
    <t>ELLIPSE S V 1-300-31</t>
  </si>
  <si>
    <t>ELLIPSE S V 1-300-32</t>
  </si>
  <si>
    <t>ELLIPSE S V 1-300-33</t>
  </si>
  <si>
    <t>ELLIPSE S V 1-300-34</t>
  </si>
  <si>
    <t>ELLIPSE S V 1-300-35</t>
  </si>
  <si>
    <t>ELLIPSE S V 1-300-36</t>
  </si>
  <si>
    <t>ELLIPSE S V 1-300-37</t>
  </si>
  <si>
    <t>ELLIPSE S V 2-300-3</t>
  </si>
  <si>
    <t>ELLIPSE S V 2-300-4</t>
  </si>
  <si>
    <t>ELLIPSE S V 2-300-5</t>
  </si>
  <si>
    <t>ELLIPSE S V 2-300-6</t>
  </si>
  <si>
    <t>ELLIPSE S V 2-300-7</t>
  </si>
  <si>
    <t>ELLIPSE S V 2-300-8</t>
  </si>
  <si>
    <t>ELLIPSE S V 2-300-9</t>
  </si>
  <si>
    <t>ELLIPSE S V 2-300-10</t>
  </si>
  <si>
    <t>ELLIPSE S V 2-300-11</t>
  </si>
  <si>
    <t>ELLIPSE S V 2-300-12</t>
  </si>
  <si>
    <t>ELLIPSE S V 2-300-13</t>
  </si>
  <si>
    <t>ELLIPSE S V 2-300-14</t>
  </si>
  <si>
    <t>ELLIPSE S V 2-300-15</t>
  </si>
  <si>
    <t>ELLIPSE S V 2-300-16</t>
  </si>
  <si>
    <t>ELLIPSE S V 2-300-17</t>
  </si>
  <si>
    <t>ELLIPSE S V 2-300-18</t>
  </si>
  <si>
    <t>ELLIPSE S V 2-300-19</t>
  </si>
  <si>
    <t>ELLIPSE S V 2-300-20</t>
  </si>
  <si>
    <t>ELLIPSE S V 2-300-21</t>
  </si>
  <si>
    <t>ELLIPSE S V 2-300-22</t>
  </si>
  <si>
    <t>ELLIPSE S V 2-300-23</t>
  </si>
  <si>
    <t>ELLIPSE S V 2-300-24</t>
  </si>
  <si>
    <t>ELLIPSE S V 2-300-25</t>
  </si>
  <si>
    <t>ELLIPSE S V 2-300-26</t>
  </si>
  <si>
    <t>ELLIPSE S V 2-300-27</t>
  </si>
  <si>
    <t>ELLIPSE S V 2-300-28</t>
  </si>
  <si>
    <t>ELLIPSE S V 2-300-29</t>
  </si>
  <si>
    <t>ELLIPSE S V 2-300-30</t>
  </si>
  <si>
    <t>ELLIPSE S V 2-300-31</t>
  </si>
  <si>
    <t>ELLIPSE S V 2-300-32</t>
  </si>
  <si>
    <t>ELLIPSE S V 2-300-33</t>
  </si>
  <si>
    <t>ELLIPSE S V 2-300-34</t>
  </si>
  <si>
    <t>ELLIPSE S V 2-300-35</t>
  </si>
  <si>
    <t>ELLIPSE S V 2-300-36</t>
  </si>
  <si>
    <t>ELLIPSE S V 2-300-37</t>
  </si>
  <si>
    <t>ELLIPSE S V 1-500-3</t>
  </si>
  <si>
    <t>ELLIPSE S V 1-500-4</t>
  </si>
  <si>
    <t>ELLIPSE S V 1-500-5</t>
  </si>
  <si>
    <t>ELLIPSE S V 1-500-6</t>
  </si>
  <si>
    <t>ELLIPSE S V 1-500-7</t>
  </si>
  <si>
    <t>ELLIPSE S V 1-500-8</t>
  </si>
  <si>
    <t>ELLIPSE S V 1-500-9</t>
  </si>
  <si>
    <t>ELLIPSE S V 1-500-10</t>
  </si>
  <si>
    <t>ELLIPSE S V 1-500-11</t>
  </si>
  <si>
    <t>ELLIPSE S V 1-500-12</t>
  </si>
  <si>
    <t>ELLIPSE S V 1-500-13</t>
  </si>
  <si>
    <t>ELLIPSE S V 1-500-14</t>
  </si>
  <si>
    <t>ELLIPSE S V 1-500-15</t>
  </si>
  <si>
    <t>ELLIPSE S V 1-500-16</t>
  </si>
  <si>
    <t>ELLIPSE S V 1-500-17</t>
  </si>
  <si>
    <t>ELLIPSE S V 1-500-18</t>
  </si>
  <si>
    <t>ELLIPSE S V 1-500-19</t>
  </si>
  <si>
    <t>ELLIPSE S V 1-500-20</t>
  </si>
  <si>
    <t>ELLIPSE S V 1-500-21</t>
  </si>
  <si>
    <t>ELLIPSE S V 1-500-22</t>
  </si>
  <si>
    <t>ELLIPSE S V 1-500-23</t>
  </si>
  <si>
    <t>ELLIPSE S V 1-500-24</t>
  </si>
  <si>
    <t>ELLIPSE S V 1-500-25</t>
  </si>
  <si>
    <t>ELLIPSE S V 1-500-26</t>
  </si>
  <si>
    <t>ELLIPSE S V 1-500-27</t>
  </si>
  <si>
    <t>ELLIPSE S V 1-500-28</t>
  </si>
  <si>
    <t>ELLIPSE S V 1-500-29</t>
  </si>
  <si>
    <t>ELLIPSE S V 1-500-30</t>
  </si>
  <si>
    <t>ELLIPSE S V 1-500-31</t>
  </si>
  <si>
    <t>ELLIPSE S V 1-500-32</t>
  </si>
  <si>
    <t>ELLIPSE S V 1-500-33</t>
  </si>
  <si>
    <t>ELLIPSE S V 1-500-34</t>
  </si>
  <si>
    <t>ELLIPSE S V 1-500-35</t>
  </si>
  <si>
    <t>ELLIPSE S V 1-500-36</t>
  </si>
  <si>
    <t>ELLIPSE S V 1-500-37</t>
  </si>
  <si>
    <t>ELLIPSE S V 2-500-3</t>
  </si>
  <si>
    <t>ELLIPSE S V 2-500-4</t>
  </si>
  <si>
    <t>ELLIPSE S V 2-500-5</t>
  </si>
  <si>
    <t>ELLIPSE S V 2-500-6</t>
  </si>
  <si>
    <t>ELLIPSE S V 2-500-7</t>
  </si>
  <si>
    <t>ELLIPSE S V 2-500-8</t>
  </si>
  <si>
    <t>ELLIPSE S V 2-500-9</t>
  </si>
  <si>
    <t>ELLIPSE S V 2-500-10</t>
  </si>
  <si>
    <t>ELLIPSE S V 2-500-11</t>
  </si>
  <si>
    <t>ELLIPSE S V 2-500-12</t>
  </si>
  <si>
    <t>ELLIPSE S V 2-500-13</t>
  </si>
  <si>
    <t>ELLIPSE S V 2-500-14</t>
  </si>
  <si>
    <t>ELLIPSE S V 2-500-15</t>
  </si>
  <si>
    <t>ELLIPSE S V 2-500-16</t>
  </si>
  <si>
    <t>ELLIPSE S V 2-500-17</t>
  </si>
  <si>
    <t>ELLIPSE S V 2-500-18</t>
  </si>
  <si>
    <t>ELLIPSE S V 2-500-19</t>
  </si>
  <si>
    <t>ELLIPSE S V 2-500-20</t>
  </si>
  <si>
    <t>ELLIPSE S V 2-500-21</t>
  </si>
  <si>
    <t>ELLIPSE S V 2-500-22</t>
  </si>
  <si>
    <t>ELLIPSE S V 2-500-23</t>
  </si>
  <si>
    <t>ELLIPSE S V 2-500-24</t>
  </si>
  <si>
    <t>ELLIPSE S V 2-500-25</t>
  </si>
  <si>
    <t>ELLIPSE S V 2-500-26</t>
  </si>
  <si>
    <t>ELLIPSE S V 1-750</t>
  </si>
  <si>
    <t>ELLIPSE S V 2-750</t>
  </si>
  <si>
    <t>ELLIPSE S V 1-750-3</t>
  </si>
  <si>
    <t>ELLIPSE S V 1-750-4</t>
  </si>
  <si>
    <t>ELLIPSE S V 1-750-5</t>
  </si>
  <si>
    <t>ELLIPSE S V 1-750-6</t>
  </si>
  <si>
    <t>ELLIPSE S V 1-750-7</t>
  </si>
  <si>
    <t>ELLIPSE S V 1-750-8</t>
  </si>
  <si>
    <t>ELLIPSE S V 1-750-9</t>
  </si>
  <si>
    <t>ELLIPSE S V 1-750-10</t>
  </si>
  <si>
    <t>ELLIPSE S V 1-750-11</t>
  </si>
  <si>
    <t>ELLIPSE S V 1-750-12</t>
  </si>
  <si>
    <t>ELLIPSE S V 1-750-13</t>
  </si>
  <si>
    <t>ELLIPSE S V 1-750-14</t>
  </si>
  <si>
    <t>ELLIPSE S V 1-750-15</t>
  </si>
  <si>
    <t>ELLIPSE S V 1-750-16</t>
  </si>
  <si>
    <t>ELLIPSE S V 1-750-17</t>
  </si>
  <si>
    <t>ELLIPSE S V 1-750-18</t>
  </si>
  <si>
    <t>ELLIPSE S V 1-750-19</t>
  </si>
  <si>
    <t>ELLIPSE S V 1-750-20</t>
  </si>
  <si>
    <t>ELLIPSE S V 1-750-21</t>
  </si>
  <si>
    <t>ELLIPSE S V 1-750-22</t>
  </si>
  <si>
    <t>ELLIPSE S V 1-750-23</t>
  </si>
  <si>
    <t>ELLIPSE S V 1-750-24</t>
  </si>
  <si>
    <t>ELLIPSE S V 1-750-25</t>
  </si>
  <si>
    <t>ELLIPSE S V 1-750-26</t>
  </si>
  <si>
    <t>ELLIPSE S V 1-750-27</t>
  </si>
  <si>
    <t>ELLIPSE S V 1-750-28</t>
  </si>
  <si>
    <t>ELLIPSE S V 1-750-29</t>
  </si>
  <si>
    <t>ELLIPSE S V 1-750-30</t>
  </si>
  <si>
    <t>ELLIPSE S V 1-750-31</t>
  </si>
  <si>
    <t>ELLIPSE S V 1-750-32</t>
  </si>
  <si>
    <t>ELLIPSE S V 1-750-33</t>
  </si>
  <si>
    <t>ELLIPSE S V 1-750-34</t>
  </si>
  <si>
    <t>ELLIPSE S V 2-750-3</t>
  </si>
  <si>
    <t>ELLIPSE S V 2-750-4</t>
  </si>
  <si>
    <t>ELLIPSE S V 2-750-5</t>
  </si>
  <si>
    <t>ELLIPSE S V 2-750-6</t>
  </si>
  <si>
    <t>ELLIPSE S V 2-750-7</t>
  </si>
  <si>
    <t>ELLIPSE S V 2-750-8</t>
  </si>
  <si>
    <t>ELLIPSE S V 2-750-9</t>
  </si>
  <si>
    <t>ELLIPSE S V 2-750-10</t>
  </si>
  <si>
    <t>ELLIPSE S V 2-750-11</t>
  </si>
  <si>
    <t>ELLIPSE S V 2-750-12</t>
  </si>
  <si>
    <t>ELLIPSE S V 2-750-13</t>
  </si>
  <si>
    <t>ELLIPSE S V 2-750-14</t>
  </si>
  <si>
    <t>ELLIPSE S V 2-750-15</t>
  </si>
  <si>
    <t>ELLIPSE S V 2-750-16</t>
  </si>
  <si>
    <t>ELLIPSE S V 2-750-17</t>
  </si>
  <si>
    <t>ELLIPSE S V 2-750-18</t>
  </si>
  <si>
    <t>ELLIPSE S V 2-750-19</t>
  </si>
  <si>
    <t>ELLIPSE S V 1-1000</t>
  </si>
  <si>
    <t>ELLIPSE S V 2-1000</t>
  </si>
  <si>
    <t>ELLIPSE S V 1-1000-3</t>
  </si>
  <si>
    <t>ELLIPSE S V 1-1000-4</t>
  </si>
  <si>
    <t>ELLIPSE S V 1-1000-5</t>
  </si>
  <si>
    <t>ELLIPSE S V 1-1000-6</t>
  </si>
  <si>
    <t>ELLIPSE S V 1-1000-7</t>
  </si>
  <si>
    <t>ELLIPSE S V 1-1000-8</t>
  </si>
  <si>
    <t>ELLIPSE S V 1-1000-9</t>
  </si>
  <si>
    <t>ELLIPSE S V 1-1000-10</t>
  </si>
  <si>
    <t>ELLIPSE S V 1-1000-11</t>
  </si>
  <si>
    <t>ELLIPSE S V 1-1000-12</t>
  </si>
  <si>
    <t>ELLIPSE S V 1-1000-13</t>
  </si>
  <si>
    <t>ELLIPSE S V 1-1000-14</t>
  </si>
  <si>
    <t>ELLIPSE S V 1-1000-15</t>
  </si>
  <si>
    <t>ELLIPSE S V 2-1000-3</t>
  </si>
  <si>
    <t>ELLIPSE S V 2-1000-4</t>
  </si>
  <si>
    <t>ELLIPSE S V 2-1000-5</t>
  </si>
  <si>
    <t>ELLIPSE S V 2-1000-6</t>
  </si>
  <si>
    <t>ELLIPSE S V 2-1000-7</t>
  </si>
  <si>
    <t>ELLIPSE S V 2-1000-8</t>
  </si>
  <si>
    <t>ELLIPSE S V 2-1000-9</t>
  </si>
  <si>
    <t>ELLIPSE S V 2-1000-10</t>
  </si>
  <si>
    <t>ELLIPSE S V 2-1000-11</t>
  </si>
  <si>
    <t>ELLIPSE S V 2-1000-12</t>
  </si>
  <si>
    <t>ELLIPSE S V 2-1000-13</t>
  </si>
  <si>
    <t>ELLIPSE S V 2-1000-14</t>
  </si>
  <si>
    <t>ELLIPSE S V 2-1000-15</t>
  </si>
  <si>
    <t>ELLIPSE S V 1-1250</t>
  </si>
  <si>
    <t>ELLIPSE S V 2-1250</t>
  </si>
  <si>
    <t>ELLIPSE S V 1-1250-3</t>
  </si>
  <si>
    <t>ELLIPSE S V 1-1250-4</t>
  </si>
  <si>
    <t>ELLIPSE S V 1-1250-5</t>
  </si>
  <si>
    <t>ELLIPSE S V 1-1250-6</t>
  </si>
  <si>
    <t>ELLIPSE S V 1-1250-7</t>
  </si>
  <si>
    <t>ELLIPSE S V 1-1250-8</t>
  </si>
  <si>
    <t>ELLIPSE S V 1-1250-9</t>
  </si>
  <si>
    <t>ELLIPSE S V 1-1250-10</t>
  </si>
  <si>
    <t>ELLIPSE S V 1-1250-11</t>
  </si>
  <si>
    <t>ELLIPSE S V 1-1250-12</t>
  </si>
  <si>
    <t>ELLIPSE S V 1-1250-13</t>
  </si>
  <si>
    <t>ELLIPSE S V 1-1250-14</t>
  </si>
  <si>
    <t>ELLIPSE S V 1-1250-15</t>
  </si>
  <si>
    <t>ELLIPSE S V 2-1250-3</t>
  </si>
  <si>
    <t>ELLIPSE S V 2-1250-4</t>
  </si>
  <si>
    <t>ELLIPSE S V 2-1250-5</t>
  </si>
  <si>
    <t>ELLIPSE S V 2-1250-6</t>
  </si>
  <si>
    <t>ELLIPSE S V 2-1250-7</t>
  </si>
  <si>
    <t>ELLIPSE S V 2-1250-8</t>
  </si>
  <si>
    <t>ELLIPSE S V 2-1250-9</t>
  </si>
  <si>
    <t>ELLIPSE S V 2-1250-10</t>
  </si>
  <si>
    <t>ELLIPSE S V 2-1250-11</t>
  </si>
  <si>
    <t>ELLIPSE S V 2-1250-12</t>
  </si>
  <si>
    <t>ELLIPSE S V 1-1500</t>
  </si>
  <si>
    <t>ELLIPSE S V 2-1500</t>
  </si>
  <si>
    <t>ELLIPSE S V 1-1500-3</t>
  </si>
  <si>
    <t>ELLIPSE S V 1-1500-4</t>
  </si>
  <si>
    <t>ELLIPSE S V 1-1500-5</t>
  </si>
  <si>
    <t>ELLIPSE S V 1-1500-6</t>
  </si>
  <si>
    <t>ELLIPSE S V 1-1500-7</t>
  </si>
  <si>
    <t>ELLIPSE S V 1-1500-8</t>
  </si>
  <si>
    <t>ELLIPSE S V 1-1500-9</t>
  </si>
  <si>
    <t>ELLIPSE S V 1-1500-10</t>
  </si>
  <si>
    <t>ELLIPSE S V 1-1500-11</t>
  </si>
  <si>
    <t>ELLIPSE S V 1-1500-12</t>
  </si>
  <si>
    <t>ELLIPSE S V 1-1500-13</t>
  </si>
  <si>
    <t>ELLIPSE S V 1-1500-14</t>
  </si>
  <si>
    <t>ELLIPSE S V 1-1500-15</t>
  </si>
  <si>
    <t>ELLIPSE S V 2-1500-3</t>
  </si>
  <si>
    <t>ELLIPSE S V 2-1500-4</t>
  </si>
  <si>
    <t>ELLIPSE S V 2-1500-5</t>
  </si>
  <si>
    <t>ELLIPSE S V 2-1500-6</t>
  </si>
  <si>
    <t>ELLIPSE S V 2-1500-7</t>
  </si>
  <si>
    <t>ELLIPSE S V 2-1500-8</t>
  </si>
  <si>
    <t>ELLIPSE S V 2-1500-9</t>
  </si>
  <si>
    <t>ELLIPSE S V 2-1500-10</t>
  </si>
  <si>
    <t>ELLIPSE S V 1-1750</t>
  </si>
  <si>
    <t>ELLIPSE S V 2-1750</t>
  </si>
  <si>
    <t>ELLIPSE S V 1-1750-3</t>
  </si>
  <si>
    <t>ELLIPSE S V 1-1750-4</t>
  </si>
  <si>
    <t>ELLIPSE S V 1-1750-5</t>
  </si>
  <si>
    <t>ELLIPSE S V 1-1750-6</t>
  </si>
  <si>
    <t>ELLIPSE S V 1-1750-7</t>
  </si>
  <si>
    <t>ELLIPSE S V 1-1750-8</t>
  </si>
  <si>
    <t>ELLIPSE S V 1-1750-9</t>
  </si>
  <si>
    <t>ELLIPSE S V 1-1750-10</t>
  </si>
  <si>
    <t>ELLIPSE S V 1-1750-11</t>
  </si>
  <si>
    <t>ELLIPSE S V 1-1750-12</t>
  </si>
  <si>
    <t>ELLIPSE S V 1-1750-13</t>
  </si>
  <si>
    <t>ELLIPSE S V 1-1750-14</t>
  </si>
  <si>
    <t>ELLIPSE S V 1-1750-15</t>
  </si>
  <si>
    <t>ELLIPSE S V 2-1750-3</t>
  </si>
  <si>
    <t>ELLIPSE S V 2-1750-4</t>
  </si>
  <si>
    <t>ELLIPSE S V 2-1750-5</t>
  </si>
  <si>
    <t>ELLIPSE S V 2-1750-6</t>
  </si>
  <si>
    <t>ELLIPSE S V 2-1750-7</t>
  </si>
  <si>
    <t>ELLIPSE S V 2-1750-8</t>
  </si>
  <si>
    <t>ELLIPSE S V 2-1750-9</t>
  </si>
  <si>
    <t>ELLIPSE S V 1-2000</t>
  </si>
  <si>
    <t>ELLIPSE S V 2-2000</t>
  </si>
  <si>
    <t>ELLIPSE S V 1-2000-3</t>
  </si>
  <si>
    <t>ELLIPSE S V 1-2000-4</t>
  </si>
  <si>
    <t>ELLIPSE S V 1-2000-5</t>
  </si>
  <si>
    <t>ELLIPSE S V 1-2000-6</t>
  </si>
  <si>
    <t>ELLIPSE S V 1-2000-7</t>
  </si>
  <si>
    <t>ELLIPSE S V 1-2000-8</t>
  </si>
  <si>
    <t>ELLIPSE S V 1-2000-9</t>
  </si>
  <si>
    <t>ELLIPSE S V 1-2000-10</t>
  </si>
  <si>
    <t>ELLIPSE S V 1-2000-11</t>
  </si>
  <si>
    <t>ELLIPSE S V 1-2000-12</t>
  </si>
  <si>
    <t>ELLIPSE S V 1-2000-13</t>
  </si>
  <si>
    <t>ELLIPSE S V 1-2000-14</t>
  </si>
  <si>
    <t>ELLIPSE S V 2-2000-3</t>
  </si>
  <si>
    <t>ELLIPSE S V 2-2000-4</t>
  </si>
  <si>
    <t>ELLIPSE S V 2-2000-5</t>
  </si>
  <si>
    <t>ELLIPSE S V 2-2000-6</t>
  </si>
  <si>
    <t>ELLIPSE S V 2-2000-7</t>
  </si>
  <si>
    <t>ELLIPSE S V 2-2000-8</t>
  </si>
  <si>
    <t>Кол-во секций</t>
  </si>
  <si>
    <t>Номинальный тепловой поток (∆T 70°С), 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</si>
</sst>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1" xfId="0" applyFont="1" applyBorder="1"/>
    <xf numFmtId="0" fontId="2" fillId="0" borderId="2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/>
    <xf numFmtId="0" fontId="1" fillId="0" borderId="5" xfId="0" applyFont="1" applyBorder="1"/>
    <xf numFmtId="0" fontId="1" fillId="2" borderId="6" xfId="0" applyFont="1" applyFill="1" applyBorder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/>
    <xf numFmtId="0" fontId="8" fillId="0" borderId="10" xfId="0" applyFont="1" applyBorder="1" applyAlignment="1">
      <alignment horizontal="left" vertical="center"/>
    </xf>
    <xf numFmtId="0" fontId="8" fillId="0" borderId="13" xfId="0" applyFont="1" applyBorder="1" applyAlignment="1">
      <alignment horizontal="center" vertical="center" wrapText="1"/>
    </xf>
    <xf numFmtId="1" fontId="5" fillId="0" borderId="10" xfId="0" applyNumberFormat="1" applyFont="1" applyBorder="1" applyAlignment="1">
      <alignment horizontal="center" vertical="center" wrapText="1"/>
    </xf>
    <xf numFmtId="1" fontId="0" fillId="2" borderId="10" xfId="0" applyNumberForma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1" fontId="5" fillId="0" borderId="10" xfId="0" applyNumberFormat="1" applyFont="1" applyBorder="1" applyAlignment="1">
      <alignment horizontal="center" vertical="center"/>
    </xf>
    <xf numFmtId="0" fontId="6" fillId="0" borderId="0" xfId="0" applyFont="1"/>
    <xf numFmtId="0" fontId="0" fillId="0" borderId="10" xfId="0" applyBorder="1" applyAlignment="1">
      <alignment horizontal="center" vertical="center"/>
    </xf>
    <xf numFmtId="0" fontId="0" fillId="0" borderId="0" xfId="0"/>
    <xf numFmtId="0" fontId="0" fillId="0" borderId="10" xfId="0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1" fontId="5" fillId="0" borderId="0" xfId="0" applyNumberFormat="1" applyFont="1" applyBorder="1" applyAlignment="1">
      <alignment horizontal="center" vertical="center"/>
    </xf>
    <xf numFmtId="1" fontId="0" fillId="0" borderId="0" xfId="0" applyNumberForma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1" fontId="5" fillId="0" borderId="0" xfId="0" applyNumberFormat="1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D4722DF1-8B53-4DCC-8B85-7A5EE742A60C}"/>
            </a:ext>
          </a:extLst>
        </xdr:cNvPr>
        <xdr:cNvSpPr/>
      </xdr:nvSpPr>
      <xdr:spPr>
        <a:xfrm>
          <a:off x="7496175" y="400050"/>
          <a:ext cx="3914775" cy="12192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D4722DF1-8B53-4DCC-8B85-7A5EE742A60C}"/>
            </a:ext>
          </a:extLst>
        </xdr:cNvPr>
        <xdr:cNvSpPr/>
      </xdr:nvSpPr>
      <xdr:spPr>
        <a:xfrm>
          <a:off x="7496175" y="400050"/>
          <a:ext cx="3914775" cy="12192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D4722DF1-8B53-4DCC-8B85-7A5EE742A60C}"/>
            </a:ext>
          </a:extLst>
        </xdr:cNvPr>
        <xdr:cNvSpPr/>
      </xdr:nvSpPr>
      <xdr:spPr>
        <a:xfrm>
          <a:off x="7496175" y="400050"/>
          <a:ext cx="3914775" cy="12192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D4722DF1-8B53-4DCC-8B85-7A5EE742A60C}"/>
            </a:ext>
          </a:extLst>
        </xdr:cNvPr>
        <xdr:cNvSpPr/>
      </xdr:nvSpPr>
      <xdr:spPr>
        <a:xfrm>
          <a:off x="7496175" y="400050"/>
          <a:ext cx="3914775" cy="12192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D4722DF1-8B53-4DCC-8B85-7A5EE742A60C}"/>
            </a:ext>
          </a:extLst>
        </xdr:cNvPr>
        <xdr:cNvSpPr/>
      </xdr:nvSpPr>
      <xdr:spPr>
        <a:xfrm>
          <a:off x="7496175" y="400050"/>
          <a:ext cx="3914775" cy="12192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D4722DF1-8B53-4DCC-8B85-7A5EE742A60C}"/>
            </a:ext>
          </a:extLst>
        </xdr:cNvPr>
        <xdr:cNvSpPr/>
      </xdr:nvSpPr>
      <xdr:spPr>
        <a:xfrm>
          <a:off x="7496175" y="400050"/>
          <a:ext cx="3914775" cy="12192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D4722DF1-8B53-4DCC-8B85-7A5EE742A60C}"/>
            </a:ext>
          </a:extLst>
        </xdr:cNvPr>
        <xdr:cNvSpPr/>
      </xdr:nvSpPr>
      <xdr:spPr>
        <a:xfrm>
          <a:off x="7496175" y="400050"/>
          <a:ext cx="3914775" cy="12192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180975</xdr:rowOff>
    </xdr:to>
    <xdr:sp macro="" textlink="">
      <xdr:nvSpPr>
        <xdr:cNvPr id="4" name="Прямоугольник 3">
          <a:extLst>
            <a:ext uri="{FF2B5EF4-FFF2-40B4-BE49-F238E27FC236}">
              <a16:creationId xmlns:a16="http://schemas.microsoft.com/office/drawing/2014/main" id="{D4722DF1-8B53-4DCC-8B85-7A5EE742A60C}"/>
            </a:ext>
          </a:extLst>
        </xdr:cNvPr>
        <xdr:cNvSpPr/>
      </xdr:nvSpPr>
      <xdr:spPr>
        <a:xfrm>
          <a:off x="7496175" y="400050"/>
          <a:ext cx="4181475" cy="12192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48"/>
  <sheetViews>
    <sheetView topLeftCell="C34" workbookViewId="0">
      <selection activeCell="Q46" sqref="Q46"/>
    </sheetView>
  </sheetViews>
  <sheetFormatPr defaultColWidth="9.109375" defaultRowHeight="14.4" x14ac:dyDescent="0.3"/>
  <cols>
    <col min="1" max="1" width="5.109375" style="24" customWidth="1"/>
    <col min="2" max="2" width="23.33203125" style="24" customWidth="1"/>
    <col min="3" max="3" width="12.33203125" style="24" customWidth="1"/>
    <col min="4" max="4" width="9.88671875" style="24" customWidth="1"/>
    <col min="5" max="5" width="9.109375" style="24"/>
    <col min="6" max="6" width="8.109375" style="24" customWidth="1"/>
    <col min="7" max="7" width="21" style="24" customWidth="1"/>
    <col min="8" max="8" width="17.88671875" style="24" customWidth="1"/>
    <col min="9" max="9" width="10.44140625" style="24" customWidth="1"/>
    <col min="10" max="10" width="5.109375" style="24" customWidth="1"/>
    <col min="11" max="11" width="23.33203125" style="24" customWidth="1"/>
    <col min="12" max="12" width="12.33203125" style="24" customWidth="1"/>
    <col min="13" max="13" width="9.88671875" style="24" customWidth="1"/>
    <col min="14" max="14" width="9.109375" style="24"/>
    <col min="15" max="15" width="8.109375" style="24" customWidth="1"/>
    <col min="16" max="16" width="21" style="24" customWidth="1"/>
    <col min="17" max="17" width="17.88671875" style="24" customWidth="1"/>
    <col min="18" max="16384" width="9.109375" style="24"/>
  </cols>
  <sheetData>
    <row r="2" spans="2:17" ht="15.6" x14ac:dyDescent="0.3">
      <c r="B2" s="1"/>
      <c r="C2" s="2" t="s">
        <v>0</v>
      </c>
      <c r="D2" s="2"/>
      <c r="E2" s="3"/>
      <c r="F2" s="3"/>
      <c r="G2" s="4"/>
    </row>
    <row r="3" spans="2:17" ht="16.2" thickBot="1" x14ac:dyDescent="0.35">
      <c r="B3" s="5"/>
      <c r="C3" s="6"/>
      <c r="D3" s="6"/>
      <c r="E3" s="6"/>
      <c r="F3" s="6"/>
      <c r="G3" s="7"/>
    </row>
    <row r="4" spans="2:17" ht="16.2" thickBot="1" x14ac:dyDescent="0.35">
      <c r="B4" s="5" t="s">
        <v>1</v>
      </c>
      <c r="C4" s="6"/>
      <c r="D4" s="6"/>
      <c r="E4" s="6"/>
      <c r="F4" s="8">
        <v>90</v>
      </c>
      <c r="G4" s="7"/>
      <c r="J4" s="9" t="s">
        <v>2</v>
      </c>
    </row>
    <row r="5" spans="2:17" ht="16.2" thickBot="1" x14ac:dyDescent="0.35">
      <c r="B5" s="5"/>
      <c r="C5" s="6"/>
      <c r="D5" s="6"/>
      <c r="E5" s="6"/>
      <c r="F5" s="10"/>
      <c r="G5" s="7"/>
    </row>
    <row r="6" spans="2:17" ht="16.2" thickBot="1" x14ac:dyDescent="0.35">
      <c r="B6" s="5" t="s">
        <v>3</v>
      </c>
      <c r="C6" s="6"/>
      <c r="D6" s="6"/>
      <c r="E6" s="6"/>
      <c r="F6" s="8">
        <v>70</v>
      </c>
      <c r="G6" s="7"/>
      <c r="J6" s="24" t="s">
        <v>4</v>
      </c>
      <c r="M6" s="11">
        <f>(F4+F6)/2-F8</f>
        <v>60</v>
      </c>
    </row>
    <row r="7" spans="2:17" ht="16.2" thickBot="1" x14ac:dyDescent="0.35">
      <c r="B7" s="5"/>
      <c r="C7" s="6"/>
      <c r="D7" s="6"/>
      <c r="E7" s="6"/>
      <c r="F7" s="10"/>
      <c r="G7" s="7"/>
    </row>
    <row r="8" spans="2:17" ht="16.2" thickBot="1" x14ac:dyDescent="0.35">
      <c r="B8" s="5" t="s">
        <v>5</v>
      </c>
      <c r="C8" s="6"/>
      <c r="D8" s="6"/>
      <c r="E8" s="6"/>
      <c r="F8" s="8">
        <v>20</v>
      </c>
      <c r="G8" s="7"/>
    </row>
    <row r="9" spans="2:17" ht="15.6" x14ac:dyDescent="0.3">
      <c r="B9" s="12"/>
      <c r="C9" s="13"/>
      <c r="D9" s="13"/>
      <c r="E9" s="13"/>
      <c r="F9" s="14"/>
      <c r="G9" s="15"/>
    </row>
    <row r="11" spans="2:17" ht="17.399999999999999" x14ac:dyDescent="0.3">
      <c r="B11" s="47" t="s">
        <v>11</v>
      </c>
      <c r="C11" s="48"/>
      <c r="D11" s="48"/>
      <c r="E11" s="48"/>
      <c r="F11" s="48"/>
      <c r="G11" s="48"/>
      <c r="H11" s="48"/>
      <c r="K11" s="47" t="s">
        <v>12</v>
      </c>
      <c r="L11" s="48"/>
      <c r="M11" s="48"/>
      <c r="N11" s="48"/>
      <c r="O11" s="48"/>
      <c r="P11" s="48"/>
      <c r="Q11" s="48"/>
    </row>
    <row r="12" spans="2:17" ht="15" customHeight="1" x14ac:dyDescent="0.3">
      <c r="B12" s="49" t="s">
        <v>6</v>
      </c>
      <c r="C12" s="41" t="s">
        <v>7</v>
      </c>
      <c r="D12" s="41" t="s">
        <v>8</v>
      </c>
      <c r="E12" s="41" t="s">
        <v>313</v>
      </c>
      <c r="F12" s="43" t="s">
        <v>9</v>
      </c>
      <c r="G12" s="44" t="s">
        <v>314</v>
      </c>
      <c r="H12" s="46" t="s">
        <v>10</v>
      </c>
      <c r="K12" s="49" t="s">
        <v>6</v>
      </c>
      <c r="L12" s="41" t="s">
        <v>7</v>
      </c>
      <c r="M12" s="41" t="s">
        <v>8</v>
      </c>
      <c r="N12" s="41" t="s">
        <v>313</v>
      </c>
      <c r="O12" s="43" t="s">
        <v>9</v>
      </c>
      <c r="P12" s="44" t="s">
        <v>314</v>
      </c>
      <c r="Q12" s="46" t="s">
        <v>10</v>
      </c>
    </row>
    <row r="13" spans="2:17" ht="15" customHeight="1" x14ac:dyDescent="0.3">
      <c r="B13" s="50"/>
      <c r="C13" s="42"/>
      <c r="D13" s="42"/>
      <c r="E13" s="42"/>
      <c r="F13" s="41"/>
      <c r="G13" s="45"/>
      <c r="H13" s="46"/>
      <c r="K13" s="50"/>
      <c r="L13" s="42"/>
      <c r="M13" s="42"/>
      <c r="N13" s="42"/>
      <c r="O13" s="41"/>
      <c r="P13" s="45"/>
      <c r="Q13" s="46"/>
    </row>
    <row r="14" spans="2:17" x14ac:dyDescent="0.3">
      <c r="B14" s="16" t="s">
        <v>15</v>
      </c>
      <c r="C14" s="39">
        <v>300</v>
      </c>
      <c r="D14" s="40">
        <v>63</v>
      </c>
      <c r="E14" s="17">
        <v>3</v>
      </c>
      <c r="F14" s="25">
        <v>181</v>
      </c>
      <c r="G14" s="18">
        <v>149.10000000000002</v>
      </c>
      <c r="H14" s="19">
        <f>G14*POWER((($F$4+$F$6)/2-$F$8)/70,1.26)</f>
        <v>122.77916868263941</v>
      </c>
      <c r="I14" s="20"/>
      <c r="K14" s="16" t="s">
        <v>50</v>
      </c>
      <c r="L14" s="39">
        <v>300</v>
      </c>
      <c r="M14" s="40">
        <v>93</v>
      </c>
      <c r="N14" s="17">
        <v>3</v>
      </c>
      <c r="O14" s="25">
        <v>181</v>
      </c>
      <c r="P14" s="18">
        <v>214.20000000000002</v>
      </c>
      <c r="Q14" s="19">
        <f>P14*POWER((($F$4+$F$6)/2-$F$8)/70,1.23)</f>
        <v>177.20456892259236</v>
      </c>
    </row>
    <row r="15" spans="2:17" x14ac:dyDescent="0.3">
      <c r="B15" s="16" t="s">
        <v>16</v>
      </c>
      <c r="C15" s="39"/>
      <c r="D15" s="40"/>
      <c r="E15" s="17">
        <v>4</v>
      </c>
      <c r="F15" s="25">
        <v>241</v>
      </c>
      <c r="G15" s="18">
        <v>198.8</v>
      </c>
      <c r="H15" s="19">
        <f>G15*POWER((($F$4+$F$6)/2-$F$8)/70,1.26)</f>
        <v>163.70555824351919</v>
      </c>
      <c r="I15" s="20"/>
      <c r="K15" s="16" t="s">
        <v>51</v>
      </c>
      <c r="L15" s="39"/>
      <c r="M15" s="40"/>
      <c r="N15" s="17">
        <v>4</v>
      </c>
      <c r="O15" s="25">
        <v>241</v>
      </c>
      <c r="P15" s="18">
        <v>285.60000000000002</v>
      </c>
      <c r="Q15" s="19">
        <f t="shared" ref="Q15:Q48" si="0">P15*POWER((($F$4+$F$6)/2-$F$8)/70,1.23)</f>
        <v>236.27275856345648</v>
      </c>
    </row>
    <row r="16" spans="2:17" x14ac:dyDescent="0.3">
      <c r="B16" s="16" t="s">
        <v>17</v>
      </c>
      <c r="C16" s="39"/>
      <c r="D16" s="40"/>
      <c r="E16" s="17">
        <v>5</v>
      </c>
      <c r="F16" s="25">
        <v>301</v>
      </c>
      <c r="G16" s="18">
        <v>248.5</v>
      </c>
      <c r="H16" s="19">
        <f t="shared" ref="H16:H48" si="1">G16*POWER((($F$4+$F$6)/2-$F$8)/70,1.26)</f>
        <v>204.63194780439898</v>
      </c>
      <c r="I16" s="20"/>
      <c r="K16" s="16" t="s">
        <v>52</v>
      </c>
      <c r="L16" s="39"/>
      <c r="M16" s="40"/>
      <c r="N16" s="17">
        <v>5</v>
      </c>
      <c r="O16" s="25">
        <v>301</v>
      </c>
      <c r="P16" s="18">
        <v>357</v>
      </c>
      <c r="Q16" s="19">
        <f t="shared" si="0"/>
        <v>295.34094820432057</v>
      </c>
    </row>
    <row r="17" spans="2:17" x14ac:dyDescent="0.3">
      <c r="B17" s="16" t="s">
        <v>18</v>
      </c>
      <c r="C17" s="39"/>
      <c r="D17" s="40"/>
      <c r="E17" s="17">
        <v>6</v>
      </c>
      <c r="F17" s="25">
        <v>361</v>
      </c>
      <c r="G17" s="18">
        <v>298.20000000000005</v>
      </c>
      <c r="H17" s="19">
        <f t="shared" si="1"/>
        <v>245.55833736527882</v>
      </c>
      <c r="I17" s="20"/>
      <c r="K17" s="16" t="s">
        <v>53</v>
      </c>
      <c r="L17" s="39"/>
      <c r="M17" s="40"/>
      <c r="N17" s="17">
        <v>6</v>
      </c>
      <c r="O17" s="25">
        <v>361</v>
      </c>
      <c r="P17" s="18">
        <v>428.40000000000003</v>
      </c>
      <c r="Q17" s="19">
        <f t="shared" si="0"/>
        <v>354.40913784518472</v>
      </c>
    </row>
    <row r="18" spans="2:17" x14ac:dyDescent="0.3">
      <c r="B18" s="16" t="s">
        <v>19</v>
      </c>
      <c r="C18" s="39"/>
      <c r="D18" s="40"/>
      <c r="E18" s="17">
        <v>7</v>
      </c>
      <c r="F18" s="25">
        <v>421</v>
      </c>
      <c r="G18" s="21">
        <v>347.90000000000003</v>
      </c>
      <c r="H18" s="19">
        <f t="shared" si="1"/>
        <v>286.4847269261586</v>
      </c>
      <c r="K18" s="16" t="s">
        <v>54</v>
      </c>
      <c r="L18" s="39"/>
      <c r="M18" s="40"/>
      <c r="N18" s="17">
        <v>7</v>
      </c>
      <c r="O18" s="25">
        <v>421</v>
      </c>
      <c r="P18" s="21">
        <v>499.80000000000007</v>
      </c>
      <c r="Q18" s="19">
        <f t="shared" si="0"/>
        <v>413.47732748604886</v>
      </c>
    </row>
    <row r="19" spans="2:17" x14ac:dyDescent="0.3">
      <c r="B19" s="16" t="s">
        <v>20</v>
      </c>
      <c r="C19" s="39"/>
      <c r="D19" s="40"/>
      <c r="E19" s="17">
        <v>8</v>
      </c>
      <c r="F19" s="25">
        <v>481</v>
      </c>
      <c r="G19" s="21">
        <v>397.6</v>
      </c>
      <c r="H19" s="19">
        <f t="shared" si="1"/>
        <v>327.41111648703838</v>
      </c>
      <c r="K19" s="16" t="s">
        <v>55</v>
      </c>
      <c r="L19" s="39"/>
      <c r="M19" s="40"/>
      <c r="N19" s="17">
        <v>8</v>
      </c>
      <c r="O19" s="25">
        <v>481</v>
      </c>
      <c r="P19" s="21">
        <v>571.20000000000005</v>
      </c>
      <c r="Q19" s="19">
        <f t="shared" si="0"/>
        <v>472.54551712691296</v>
      </c>
    </row>
    <row r="20" spans="2:17" x14ac:dyDescent="0.3">
      <c r="B20" s="16" t="s">
        <v>21</v>
      </c>
      <c r="C20" s="39"/>
      <c r="D20" s="40"/>
      <c r="E20" s="17">
        <v>9</v>
      </c>
      <c r="F20" s="25">
        <v>541</v>
      </c>
      <c r="G20" s="21">
        <v>447.3</v>
      </c>
      <c r="H20" s="19">
        <f t="shared" si="1"/>
        <v>368.33750604791817</v>
      </c>
      <c r="K20" s="16" t="s">
        <v>56</v>
      </c>
      <c r="L20" s="39"/>
      <c r="M20" s="40"/>
      <c r="N20" s="17">
        <v>9</v>
      </c>
      <c r="O20" s="25">
        <v>541</v>
      </c>
      <c r="P20" s="21">
        <v>642.6</v>
      </c>
      <c r="Q20" s="19">
        <f t="shared" si="0"/>
        <v>531.61370676777699</v>
      </c>
    </row>
    <row r="21" spans="2:17" x14ac:dyDescent="0.3">
      <c r="B21" s="16" t="s">
        <v>22</v>
      </c>
      <c r="C21" s="39"/>
      <c r="D21" s="40"/>
      <c r="E21" s="17">
        <v>10</v>
      </c>
      <c r="F21" s="25">
        <v>601</v>
      </c>
      <c r="G21" s="21">
        <v>497</v>
      </c>
      <c r="H21" s="19">
        <f t="shared" si="1"/>
        <v>409.26389560879795</v>
      </c>
      <c r="K21" s="16" t="s">
        <v>57</v>
      </c>
      <c r="L21" s="39"/>
      <c r="M21" s="40"/>
      <c r="N21" s="17">
        <v>10</v>
      </c>
      <c r="O21" s="25">
        <v>601</v>
      </c>
      <c r="P21" s="21">
        <v>714</v>
      </c>
      <c r="Q21" s="19">
        <f t="shared" si="0"/>
        <v>590.68189640864114</v>
      </c>
    </row>
    <row r="22" spans="2:17" ht="15.6" x14ac:dyDescent="0.3">
      <c r="B22" s="16" t="s">
        <v>23</v>
      </c>
      <c r="C22" s="39"/>
      <c r="D22" s="40"/>
      <c r="E22" s="17">
        <v>11</v>
      </c>
      <c r="F22" s="25">
        <v>661</v>
      </c>
      <c r="G22" s="21">
        <v>546.70000000000005</v>
      </c>
      <c r="H22" s="19">
        <f t="shared" si="1"/>
        <v>450.19028516967779</v>
      </c>
      <c r="I22" s="22"/>
      <c r="K22" s="16" t="s">
        <v>58</v>
      </c>
      <c r="L22" s="39"/>
      <c r="M22" s="40"/>
      <c r="N22" s="17">
        <v>11</v>
      </c>
      <c r="O22" s="25">
        <v>661</v>
      </c>
      <c r="P22" s="21">
        <v>785.40000000000009</v>
      </c>
      <c r="Q22" s="19">
        <f t="shared" si="0"/>
        <v>649.75008604950528</v>
      </c>
    </row>
    <row r="23" spans="2:17" x14ac:dyDescent="0.3">
      <c r="B23" s="16" t="s">
        <v>24</v>
      </c>
      <c r="C23" s="39"/>
      <c r="D23" s="40"/>
      <c r="E23" s="17">
        <v>12</v>
      </c>
      <c r="F23" s="25">
        <v>721</v>
      </c>
      <c r="G23" s="21">
        <v>596.40000000000009</v>
      </c>
      <c r="H23" s="19">
        <f t="shared" si="1"/>
        <v>491.11667473055763</v>
      </c>
      <c r="K23" s="16" t="s">
        <v>59</v>
      </c>
      <c r="L23" s="39"/>
      <c r="M23" s="40"/>
      <c r="N23" s="17">
        <v>12</v>
      </c>
      <c r="O23" s="25">
        <v>721</v>
      </c>
      <c r="P23" s="21">
        <v>856.80000000000007</v>
      </c>
      <c r="Q23" s="19">
        <f t="shared" si="0"/>
        <v>708.81827569036943</v>
      </c>
    </row>
    <row r="24" spans="2:17" x14ac:dyDescent="0.3">
      <c r="B24" s="16" t="s">
        <v>25</v>
      </c>
      <c r="C24" s="39"/>
      <c r="D24" s="40"/>
      <c r="E24" s="17">
        <v>13</v>
      </c>
      <c r="F24" s="25">
        <v>781</v>
      </c>
      <c r="G24" s="21">
        <v>646.1</v>
      </c>
      <c r="H24" s="19">
        <f t="shared" si="1"/>
        <v>532.04306429143742</v>
      </c>
      <c r="K24" s="16" t="s">
        <v>60</v>
      </c>
      <c r="L24" s="39"/>
      <c r="M24" s="40"/>
      <c r="N24" s="17">
        <v>13</v>
      </c>
      <c r="O24" s="25">
        <v>781</v>
      </c>
      <c r="P24" s="21">
        <v>928.2</v>
      </c>
      <c r="Q24" s="19">
        <f t="shared" si="0"/>
        <v>767.88646533123347</v>
      </c>
    </row>
    <row r="25" spans="2:17" x14ac:dyDescent="0.3">
      <c r="B25" s="16" t="s">
        <v>26</v>
      </c>
      <c r="C25" s="39"/>
      <c r="D25" s="40"/>
      <c r="E25" s="17">
        <v>14</v>
      </c>
      <c r="F25" s="25">
        <v>841</v>
      </c>
      <c r="G25" s="21">
        <v>695.80000000000007</v>
      </c>
      <c r="H25" s="19">
        <f t="shared" si="1"/>
        <v>572.9694538523172</v>
      </c>
      <c r="K25" s="16" t="s">
        <v>61</v>
      </c>
      <c r="L25" s="39"/>
      <c r="M25" s="40"/>
      <c r="N25" s="17">
        <v>14</v>
      </c>
      <c r="O25" s="25">
        <v>841</v>
      </c>
      <c r="P25" s="21">
        <v>999.60000000000014</v>
      </c>
      <c r="Q25" s="19">
        <f t="shared" si="0"/>
        <v>826.95465497209773</v>
      </c>
    </row>
    <row r="26" spans="2:17" x14ac:dyDescent="0.3">
      <c r="B26" s="16" t="s">
        <v>27</v>
      </c>
      <c r="C26" s="39"/>
      <c r="D26" s="40"/>
      <c r="E26" s="17">
        <v>15</v>
      </c>
      <c r="F26" s="25">
        <v>901</v>
      </c>
      <c r="G26" s="21">
        <v>745.5</v>
      </c>
      <c r="H26" s="19">
        <f t="shared" si="1"/>
        <v>613.89584341319699</v>
      </c>
      <c r="K26" s="16" t="s">
        <v>62</v>
      </c>
      <c r="L26" s="39"/>
      <c r="M26" s="40"/>
      <c r="N26" s="17">
        <v>15</v>
      </c>
      <c r="O26" s="25">
        <v>901</v>
      </c>
      <c r="P26" s="21">
        <v>1071</v>
      </c>
      <c r="Q26" s="19">
        <f t="shared" si="0"/>
        <v>886.02284461296165</v>
      </c>
    </row>
    <row r="27" spans="2:17" x14ac:dyDescent="0.3">
      <c r="B27" s="16" t="s">
        <v>28</v>
      </c>
      <c r="C27" s="39"/>
      <c r="D27" s="40"/>
      <c r="E27" s="17">
        <v>16</v>
      </c>
      <c r="F27" s="25">
        <v>961</v>
      </c>
      <c r="G27" s="21">
        <v>795.2</v>
      </c>
      <c r="H27" s="19">
        <f t="shared" si="1"/>
        <v>654.82223297407677</v>
      </c>
      <c r="K27" s="16" t="s">
        <v>63</v>
      </c>
      <c r="L27" s="39"/>
      <c r="M27" s="40"/>
      <c r="N27" s="17">
        <v>16</v>
      </c>
      <c r="O27" s="25">
        <v>961</v>
      </c>
      <c r="P27" s="21">
        <v>1142.4000000000001</v>
      </c>
      <c r="Q27" s="19">
        <f t="shared" si="0"/>
        <v>945.09103425382591</v>
      </c>
    </row>
    <row r="28" spans="2:17" x14ac:dyDescent="0.3">
      <c r="B28" s="16" t="s">
        <v>29</v>
      </c>
      <c r="C28" s="39"/>
      <c r="D28" s="40"/>
      <c r="E28" s="17">
        <v>17</v>
      </c>
      <c r="F28" s="25">
        <v>1021</v>
      </c>
      <c r="G28" s="21">
        <v>844.90000000000009</v>
      </c>
      <c r="H28" s="19">
        <f t="shared" si="1"/>
        <v>695.74862253495667</v>
      </c>
      <c r="K28" s="16" t="s">
        <v>64</v>
      </c>
      <c r="L28" s="39"/>
      <c r="M28" s="40"/>
      <c r="N28" s="17">
        <v>17</v>
      </c>
      <c r="O28" s="25">
        <v>1021</v>
      </c>
      <c r="P28" s="21">
        <v>1213.8000000000002</v>
      </c>
      <c r="Q28" s="19">
        <f t="shared" si="0"/>
        <v>1004.1592238946901</v>
      </c>
    </row>
    <row r="29" spans="2:17" x14ac:dyDescent="0.3">
      <c r="B29" s="16" t="s">
        <v>30</v>
      </c>
      <c r="C29" s="39"/>
      <c r="D29" s="40"/>
      <c r="E29" s="17">
        <v>18</v>
      </c>
      <c r="F29" s="25">
        <v>1081</v>
      </c>
      <c r="G29" s="21">
        <v>894.6</v>
      </c>
      <c r="H29" s="19">
        <f t="shared" si="1"/>
        <v>736.67501209583634</v>
      </c>
      <c r="K29" s="16" t="s">
        <v>65</v>
      </c>
      <c r="L29" s="39"/>
      <c r="M29" s="40"/>
      <c r="N29" s="17">
        <v>18</v>
      </c>
      <c r="O29" s="25">
        <v>1081</v>
      </c>
      <c r="P29" s="21">
        <v>1285.2</v>
      </c>
      <c r="Q29" s="19">
        <f t="shared" si="0"/>
        <v>1063.227413535554</v>
      </c>
    </row>
    <row r="30" spans="2:17" x14ac:dyDescent="0.3">
      <c r="B30" s="16" t="s">
        <v>31</v>
      </c>
      <c r="C30" s="39"/>
      <c r="D30" s="40"/>
      <c r="E30" s="17">
        <v>19</v>
      </c>
      <c r="F30" s="25">
        <v>1141</v>
      </c>
      <c r="G30" s="21">
        <v>944.30000000000007</v>
      </c>
      <c r="H30" s="19">
        <f t="shared" si="1"/>
        <v>777.60140165671623</v>
      </c>
      <c r="K30" s="16" t="s">
        <v>66</v>
      </c>
      <c r="L30" s="39"/>
      <c r="M30" s="40"/>
      <c r="N30" s="17">
        <v>19</v>
      </c>
      <c r="O30" s="25">
        <v>1141</v>
      </c>
      <c r="P30" s="21">
        <v>1356.6000000000001</v>
      </c>
      <c r="Q30" s="19">
        <f t="shared" si="0"/>
        <v>1122.2956031764181</v>
      </c>
    </row>
    <row r="31" spans="2:17" x14ac:dyDescent="0.3">
      <c r="B31" s="16" t="s">
        <v>32</v>
      </c>
      <c r="C31" s="39"/>
      <c r="D31" s="40"/>
      <c r="E31" s="17">
        <v>20</v>
      </c>
      <c r="F31" s="25">
        <v>1201</v>
      </c>
      <c r="G31" s="21">
        <v>994</v>
      </c>
      <c r="H31" s="19">
        <f t="shared" si="1"/>
        <v>818.5277912175959</v>
      </c>
      <c r="K31" s="16" t="s">
        <v>67</v>
      </c>
      <c r="L31" s="39"/>
      <c r="M31" s="40"/>
      <c r="N31" s="17">
        <v>20</v>
      </c>
      <c r="O31" s="25">
        <v>1201</v>
      </c>
      <c r="P31" s="21">
        <v>1428</v>
      </c>
      <c r="Q31" s="19">
        <f t="shared" si="0"/>
        <v>1181.3637928172823</v>
      </c>
    </row>
    <row r="32" spans="2:17" x14ac:dyDescent="0.3">
      <c r="B32" s="16" t="s">
        <v>33</v>
      </c>
      <c r="C32" s="39"/>
      <c r="D32" s="40"/>
      <c r="E32" s="17">
        <v>21</v>
      </c>
      <c r="F32" s="25">
        <v>1261</v>
      </c>
      <c r="G32" s="21">
        <v>1043.7</v>
      </c>
      <c r="H32" s="19">
        <f t="shared" si="1"/>
        <v>859.4541807784758</v>
      </c>
      <c r="K32" s="16" t="s">
        <v>68</v>
      </c>
      <c r="L32" s="39"/>
      <c r="M32" s="40"/>
      <c r="N32" s="17">
        <v>21</v>
      </c>
      <c r="O32" s="25">
        <v>1261</v>
      </c>
      <c r="P32" s="21">
        <v>1499.4</v>
      </c>
      <c r="Q32" s="19">
        <f t="shared" si="0"/>
        <v>1240.4319824581464</v>
      </c>
    </row>
    <row r="33" spans="2:17" x14ac:dyDescent="0.3">
      <c r="B33" s="16" t="s">
        <v>34</v>
      </c>
      <c r="C33" s="39"/>
      <c r="D33" s="40"/>
      <c r="E33" s="17">
        <v>22</v>
      </c>
      <c r="F33" s="25">
        <v>1321</v>
      </c>
      <c r="G33" s="21">
        <v>1093.4000000000001</v>
      </c>
      <c r="H33" s="19">
        <f t="shared" si="1"/>
        <v>900.38057033935559</v>
      </c>
      <c r="K33" s="16" t="s">
        <v>69</v>
      </c>
      <c r="L33" s="39"/>
      <c r="M33" s="40"/>
      <c r="N33" s="17">
        <v>22</v>
      </c>
      <c r="O33" s="25">
        <v>1321</v>
      </c>
      <c r="P33" s="21">
        <v>1570.8000000000002</v>
      </c>
      <c r="Q33" s="19">
        <f t="shared" si="0"/>
        <v>1299.5001720990106</v>
      </c>
    </row>
    <row r="34" spans="2:17" x14ac:dyDescent="0.3">
      <c r="B34" s="16" t="s">
        <v>35</v>
      </c>
      <c r="C34" s="39"/>
      <c r="D34" s="40"/>
      <c r="E34" s="17">
        <v>23</v>
      </c>
      <c r="F34" s="25">
        <v>1381</v>
      </c>
      <c r="G34" s="21">
        <v>1143.1000000000001</v>
      </c>
      <c r="H34" s="19">
        <f t="shared" si="1"/>
        <v>941.30695990023548</v>
      </c>
      <c r="K34" s="16" t="s">
        <v>70</v>
      </c>
      <c r="L34" s="39"/>
      <c r="M34" s="40"/>
      <c r="N34" s="17">
        <v>23</v>
      </c>
      <c r="O34" s="25">
        <v>1381</v>
      </c>
      <c r="P34" s="21">
        <v>1642.2</v>
      </c>
      <c r="Q34" s="19">
        <f t="shared" si="0"/>
        <v>1358.5683617398745</v>
      </c>
    </row>
    <row r="35" spans="2:17" x14ac:dyDescent="0.3">
      <c r="B35" s="16" t="s">
        <v>36</v>
      </c>
      <c r="C35" s="39"/>
      <c r="D35" s="40"/>
      <c r="E35" s="17">
        <v>24</v>
      </c>
      <c r="F35" s="25">
        <v>1441</v>
      </c>
      <c r="G35" s="21">
        <v>1192.8000000000002</v>
      </c>
      <c r="H35" s="19">
        <f t="shared" si="1"/>
        <v>982.23334946111527</v>
      </c>
      <c r="K35" s="16" t="s">
        <v>71</v>
      </c>
      <c r="L35" s="39"/>
      <c r="M35" s="40"/>
      <c r="N35" s="17">
        <v>24</v>
      </c>
      <c r="O35" s="25">
        <v>1441</v>
      </c>
      <c r="P35" s="21">
        <v>1713.6000000000001</v>
      </c>
      <c r="Q35" s="19">
        <f t="shared" si="0"/>
        <v>1417.6365513807389</v>
      </c>
    </row>
    <row r="36" spans="2:17" x14ac:dyDescent="0.3">
      <c r="B36" s="16" t="s">
        <v>37</v>
      </c>
      <c r="C36" s="39"/>
      <c r="D36" s="40"/>
      <c r="E36" s="17">
        <v>25</v>
      </c>
      <c r="F36" s="25">
        <v>1501</v>
      </c>
      <c r="G36" s="21">
        <v>1242.5</v>
      </c>
      <c r="H36" s="19">
        <f t="shared" si="1"/>
        <v>1023.1597390219949</v>
      </c>
      <c r="K36" s="16" t="s">
        <v>72</v>
      </c>
      <c r="L36" s="39"/>
      <c r="M36" s="40"/>
      <c r="N36" s="17">
        <v>25</v>
      </c>
      <c r="O36" s="25">
        <v>1501</v>
      </c>
      <c r="P36" s="21">
        <v>1785.0000000000002</v>
      </c>
      <c r="Q36" s="19">
        <f t="shared" si="0"/>
        <v>1476.704741021603</v>
      </c>
    </row>
    <row r="37" spans="2:17" x14ac:dyDescent="0.3">
      <c r="B37" s="16" t="s">
        <v>38</v>
      </c>
      <c r="C37" s="39"/>
      <c r="D37" s="40"/>
      <c r="E37" s="17">
        <v>26</v>
      </c>
      <c r="F37" s="25">
        <v>1561</v>
      </c>
      <c r="G37" s="21">
        <v>1292.2</v>
      </c>
      <c r="H37" s="19">
        <f t="shared" si="1"/>
        <v>1064.0861285828748</v>
      </c>
      <c r="K37" s="16" t="s">
        <v>73</v>
      </c>
      <c r="L37" s="39"/>
      <c r="M37" s="40"/>
      <c r="N37" s="17">
        <v>26</v>
      </c>
      <c r="O37" s="25">
        <v>1561</v>
      </c>
      <c r="P37" s="21">
        <v>1856.4</v>
      </c>
      <c r="Q37" s="19">
        <f t="shared" si="0"/>
        <v>1535.7729306624669</v>
      </c>
    </row>
    <row r="38" spans="2:17" x14ac:dyDescent="0.3">
      <c r="B38" s="16" t="s">
        <v>39</v>
      </c>
      <c r="C38" s="39"/>
      <c r="D38" s="40"/>
      <c r="E38" s="17">
        <v>27</v>
      </c>
      <c r="F38" s="25">
        <v>1621</v>
      </c>
      <c r="G38" s="21">
        <v>1341.9</v>
      </c>
      <c r="H38" s="19">
        <f t="shared" si="1"/>
        <v>1105.0125181437545</v>
      </c>
      <c r="K38" s="16" t="s">
        <v>74</v>
      </c>
      <c r="L38" s="39"/>
      <c r="M38" s="40"/>
      <c r="N38" s="17">
        <v>27</v>
      </c>
      <c r="O38" s="25">
        <v>1621</v>
      </c>
      <c r="P38" s="21">
        <v>1927.8000000000002</v>
      </c>
      <c r="Q38" s="19">
        <f t="shared" si="0"/>
        <v>1594.8411203033311</v>
      </c>
    </row>
    <row r="39" spans="2:17" x14ac:dyDescent="0.3">
      <c r="B39" s="16" t="s">
        <v>40</v>
      </c>
      <c r="C39" s="39"/>
      <c r="D39" s="40"/>
      <c r="E39" s="17">
        <v>28</v>
      </c>
      <c r="F39" s="25">
        <v>1681</v>
      </c>
      <c r="G39" s="21">
        <v>1391.6000000000001</v>
      </c>
      <c r="H39" s="19">
        <f t="shared" si="1"/>
        <v>1145.9389077046344</v>
      </c>
      <c r="K39" s="16" t="s">
        <v>75</v>
      </c>
      <c r="L39" s="39"/>
      <c r="M39" s="40"/>
      <c r="N39" s="17">
        <v>28</v>
      </c>
      <c r="O39" s="25">
        <v>1681</v>
      </c>
      <c r="P39" s="21">
        <v>1999.2000000000003</v>
      </c>
      <c r="Q39" s="19">
        <f t="shared" si="0"/>
        <v>1653.9093099441955</v>
      </c>
    </row>
    <row r="40" spans="2:17" x14ac:dyDescent="0.3">
      <c r="B40" s="16" t="s">
        <v>41</v>
      </c>
      <c r="C40" s="39"/>
      <c r="D40" s="40"/>
      <c r="E40" s="17">
        <v>29</v>
      </c>
      <c r="F40" s="25">
        <v>1741</v>
      </c>
      <c r="G40" s="21">
        <v>1441.3000000000002</v>
      </c>
      <c r="H40" s="19">
        <f t="shared" si="1"/>
        <v>1186.8652972655143</v>
      </c>
      <c r="K40" s="16" t="s">
        <v>76</v>
      </c>
      <c r="L40" s="39"/>
      <c r="M40" s="40"/>
      <c r="N40" s="17">
        <v>29</v>
      </c>
      <c r="O40" s="25">
        <v>1741</v>
      </c>
      <c r="P40" s="21">
        <v>2070.6000000000004</v>
      </c>
      <c r="Q40" s="19">
        <f t="shared" si="0"/>
        <v>1712.9774995850596</v>
      </c>
    </row>
    <row r="41" spans="2:17" x14ac:dyDescent="0.3">
      <c r="B41" s="16" t="s">
        <v>42</v>
      </c>
      <c r="C41" s="39"/>
      <c r="D41" s="40"/>
      <c r="E41" s="17">
        <v>30</v>
      </c>
      <c r="F41" s="25">
        <v>1801</v>
      </c>
      <c r="G41" s="21">
        <v>1491</v>
      </c>
      <c r="H41" s="19">
        <f t="shared" si="1"/>
        <v>1227.791686826394</v>
      </c>
      <c r="K41" s="16" t="s">
        <v>77</v>
      </c>
      <c r="L41" s="39"/>
      <c r="M41" s="40"/>
      <c r="N41" s="17">
        <v>30</v>
      </c>
      <c r="O41" s="25">
        <v>1801</v>
      </c>
      <c r="P41" s="21">
        <v>2142</v>
      </c>
      <c r="Q41" s="19">
        <f t="shared" si="0"/>
        <v>1772.0456892259233</v>
      </c>
    </row>
    <row r="42" spans="2:17" x14ac:dyDescent="0.3">
      <c r="B42" s="16" t="s">
        <v>43</v>
      </c>
      <c r="C42" s="39"/>
      <c r="D42" s="40"/>
      <c r="E42" s="17">
        <v>31</v>
      </c>
      <c r="F42" s="25">
        <v>1861</v>
      </c>
      <c r="G42" s="21">
        <v>1540.7</v>
      </c>
      <c r="H42" s="19">
        <f t="shared" si="1"/>
        <v>1268.7180763872736</v>
      </c>
      <c r="K42" s="16" t="s">
        <v>78</v>
      </c>
      <c r="L42" s="39"/>
      <c r="M42" s="40"/>
      <c r="N42" s="17">
        <v>31</v>
      </c>
      <c r="O42" s="25">
        <v>1861</v>
      </c>
      <c r="P42" s="21">
        <v>2213.4</v>
      </c>
      <c r="Q42" s="19">
        <f t="shared" si="0"/>
        <v>1831.1138788667874</v>
      </c>
    </row>
    <row r="43" spans="2:17" x14ac:dyDescent="0.3">
      <c r="B43" s="16" t="s">
        <v>44</v>
      </c>
      <c r="C43" s="39"/>
      <c r="D43" s="40"/>
      <c r="E43" s="17">
        <v>32</v>
      </c>
      <c r="F43" s="25">
        <v>1921</v>
      </c>
      <c r="G43" s="21">
        <v>1590.4</v>
      </c>
      <c r="H43" s="19">
        <f t="shared" si="1"/>
        <v>1309.6444659481535</v>
      </c>
      <c r="K43" s="16" t="s">
        <v>79</v>
      </c>
      <c r="L43" s="39"/>
      <c r="M43" s="40"/>
      <c r="N43" s="17">
        <v>32</v>
      </c>
      <c r="O43" s="25">
        <v>1921</v>
      </c>
      <c r="P43" s="21">
        <v>2284.8000000000002</v>
      </c>
      <c r="Q43" s="19">
        <f t="shared" si="0"/>
        <v>1890.1820685076518</v>
      </c>
    </row>
    <row r="44" spans="2:17" x14ac:dyDescent="0.3">
      <c r="B44" s="16" t="s">
        <v>45</v>
      </c>
      <c r="C44" s="39"/>
      <c r="D44" s="40"/>
      <c r="E44" s="17">
        <v>33</v>
      </c>
      <c r="F44" s="25">
        <v>1981</v>
      </c>
      <c r="G44" s="21">
        <v>1640.1000000000001</v>
      </c>
      <c r="H44" s="19">
        <f t="shared" si="1"/>
        <v>1350.5708555090334</v>
      </c>
      <c r="K44" s="16" t="s">
        <v>80</v>
      </c>
      <c r="L44" s="39"/>
      <c r="M44" s="40"/>
      <c r="N44" s="17">
        <v>33</v>
      </c>
      <c r="O44" s="25">
        <v>1981</v>
      </c>
      <c r="P44" s="21">
        <v>2356.2000000000003</v>
      </c>
      <c r="Q44" s="19">
        <f t="shared" si="0"/>
        <v>1949.250258148516</v>
      </c>
    </row>
    <row r="45" spans="2:17" x14ac:dyDescent="0.3">
      <c r="B45" s="16" t="s">
        <v>46</v>
      </c>
      <c r="C45" s="39"/>
      <c r="D45" s="40"/>
      <c r="E45" s="17">
        <v>34</v>
      </c>
      <c r="F45" s="25">
        <v>2041</v>
      </c>
      <c r="G45" s="21">
        <v>1689.8000000000002</v>
      </c>
      <c r="H45" s="19">
        <f t="shared" si="1"/>
        <v>1391.4972450699133</v>
      </c>
      <c r="K45" s="16" t="s">
        <v>81</v>
      </c>
      <c r="L45" s="39"/>
      <c r="M45" s="40"/>
      <c r="N45" s="17">
        <v>34</v>
      </c>
      <c r="O45" s="25">
        <v>2041</v>
      </c>
      <c r="P45" s="21">
        <v>2427.6000000000004</v>
      </c>
      <c r="Q45" s="19">
        <f t="shared" si="0"/>
        <v>2008.3184477893801</v>
      </c>
    </row>
    <row r="46" spans="2:17" x14ac:dyDescent="0.3">
      <c r="B46" s="16" t="s">
        <v>47</v>
      </c>
      <c r="C46" s="39"/>
      <c r="D46" s="40"/>
      <c r="E46" s="17">
        <v>35</v>
      </c>
      <c r="F46" s="25">
        <v>2101</v>
      </c>
      <c r="G46" s="21">
        <v>1739.5</v>
      </c>
      <c r="H46" s="19">
        <f t="shared" si="1"/>
        <v>1432.4236346307928</v>
      </c>
      <c r="K46" s="16" t="s">
        <v>82</v>
      </c>
      <c r="L46" s="39"/>
      <c r="M46" s="40"/>
      <c r="N46" s="17">
        <v>35</v>
      </c>
      <c r="O46" s="25">
        <v>2101</v>
      </c>
      <c r="P46" s="21">
        <v>2499</v>
      </c>
      <c r="Q46" s="19">
        <f t="shared" si="0"/>
        <v>2067.3866374302438</v>
      </c>
    </row>
    <row r="47" spans="2:17" x14ac:dyDescent="0.3">
      <c r="B47" s="16" t="s">
        <v>48</v>
      </c>
      <c r="C47" s="39"/>
      <c r="D47" s="40"/>
      <c r="E47" s="17">
        <v>36</v>
      </c>
      <c r="F47" s="25">
        <v>2161</v>
      </c>
      <c r="G47" s="21">
        <v>1789.2</v>
      </c>
      <c r="H47" s="19">
        <f t="shared" si="1"/>
        <v>1473.3500241916727</v>
      </c>
      <c r="K47" s="16" t="s">
        <v>83</v>
      </c>
      <c r="L47" s="39"/>
      <c r="M47" s="40"/>
      <c r="N47" s="17">
        <v>36</v>
      </c>
      <c r="O47" s="25">
        <v>2161</v>
      </c>
      <c r="P47" s="21">
        <v>2570.4</v>
      </c>
      <c r="Q47" s="19">
        <f t="shared" si="0"/>
        <v>2126.454827071108</v>
      </c>
    </row>
    <row r="48" spans="2:17" x14ac:dyDescent="0.3">
      <c r="B48" s="16" t="s">
        <v>49</v>
      </c>
      <c r="C48" s="39"/>
      <c r="D48" s="40"/>
      <c r="E48" s="17">
        <v>37</v>
      </c>
      <c r="F48" s="25">
        <v>2221</v>
      </c>
      <c r="G48" s="21">
        <v>1838.9</v>
      </c>
      <c r="H48" s="19">
        <f t="shared" si="1"/>
        <v>1514.2764137525526</v>
      </c>
      <c r="K48" s="16" t="s">
        <v>84</v>
      </c>
      <c r="L48" s="39"/>
      <c r="M48" s="40"/>
      <c r="N48" s="17">
        <v>37</v>
      </c>
      <c r="O48" s="25">
        <v>2221</v>
      </c>
      <c r="P48" s="21">
        <v>2641.8</v>
      </c>
      <c r="Q48" s="19">
        <f t="shared" si="0"/>
        <v>2185.5230167119721</v>
      </c>
    </row>
  </sheetData>
  <mergeCells count="20">
    <mergeCell ref="N12:N13"/>
    <mergeCell ref="O12:O13"/>
    <mergeCell ref="P12:P13"/>
    <mergeCell ref="Q12:Q13"/>
    <mergeCell ref="B11:H11"/>
    <mergeCell ref="K11:Q11"/>
    <mergeCell ref="B12:B13"/>
    <mergeCell ref="C12:C13"/>
    <mergeCell ref="D12:D13"/>
    <mergeCell ref="E12:E13"/>
    <mergeCell ref="F12:F13"/>
    <mergeCell ref="G12:G13"/>
    <mergeCell ref="H12:H13"/>
    <mergeCell ref="K12:K13"/>
    <mergeCell ref="C14:C48"/>
    <mergeCell ref="D14:D48"/>
    <mergeCell ref="L14:L48"/>
    <mergeCell ref="M14:M48"/>
    <mergeCell ref="L12:L13"/>
    <mergeCell ref="M12:M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48"/>
  <sheetViews>
    <sheetView topLeftCell="C28" workbookViewId="0">
      <selection activeCell="G12" sqref="G12:G13"/>
    </sheetView>
  </sheetViews>
  <sheetFormatPr defaultColWidth="9.109375" defaultRowHeight="14.4" x14ac:dyDescent="0.3"/>
  <cols>
    <col min="1" max="1" width="5.109375" style="24" customWidth="1"/>
    <col min="2" max="2" width="23.33203125" style="24" customWidth="1"/>
    <col min="3" max="3" width="12.33203125" style="24" customWidth="1"/>
    <col min="4" max="4" width="9.88671875" style="24" customWidth="1"/>
    <col min="5" max="5" width="9.109375" style="24"/>
    <col min="6" max="6" width="8.109375" style="24" customWidth="1"/>
    <col min="7" max="7" width="21" style="24" customWidth="1"/>
    <col min="8" max="8" width="17.88671875" style="24" customWidth="1"/>
    <col min="9" max="9" width="10.44140625" style="24" customWidth="1"/>
    <col min="10" max="10" width="5.109375" style="24" customWidth="1"/>
    <col min="11" max="11" width="23.33203125" style="24" customWidth="1"/>
    <col min="12" max="12" width="12.33203125" style="24" customWidth="1"/>
    <col min="13" max="13" width="9.88671875" style="24" customWidth="1"/>
    <col min="14" max="14" width="9.109375" style="24"/>
    <col min="15" max="15" width="8.109375" style="24" customWidth="1"/>
    <col min="16" max="16" width="21" style="24" customWidth="1"/>
    <col min="17" max="17" width="17.88671875" style="24" customWidth="1"/>
    <col min="18" max="16384" width="9.109375" style="24"/>
  </cols>
  <sheetData>
    <row r="2" spans="2:17" ht="15.6" x14ac:dyDescent="0.3">
      <c r="B2" s="1"/>
      <c r="C2" s="2" t="s">
        <v>0</v>
      </c>
      <c r="D2" s="2"/>
      <c r="E2" s="3"/>
      <c r="F2" s="3"/>
      <c r="G2" s="4"/>
    </row>
    <row r="3" spans="2:17" ht="16.2" thickBot="1" x14ac:dyDescent="0.35">
      <c r="B3" s="5"/>
      <c r="C3" s="6"/>
      <c r="D3" s="6"/>
      <c r="E3" s="6"/>
      <c r="F3" s="6"/>
      <c r="G3" s="7"/>
    </row>
    <row r="4" spans="2:17" ht="16.2" thickBot="1" x14ac:dyDescent="0.35">
      <c r="B4" s="5" t="s">
        <v>1</v>
      </c>
      <c r="C4" s="6"/>
      <c r="D4" s="6"/>
      <c r="E4" s="6"/>
      <c r="F4" s="8">
        <v>90</v>
      </c>
      <c r="G4" s="7"/>
      <c r="J4" s="9" t="s">
        <v>2</v>
      </c>
    </row>
    <row r="5" spans="2:17" ht="16.2" thickBot="1" x14ac:dyDescent="0.35">
      <c r="B5" s="5"/>
      <c r="C5" s="6"/>
      <c r="D5" s="6"/>
      <c r="E5" s="6"/>
      <c r="F5" s="10"/>
      <c r="G5" s="7"/>
    </row>
    <row r="6" spans="2:17" ht="16.2" thickBot="1" x14ac:dyDescent="0.35">
      <c r="B6" s="5" t="s">
        <v>3</v>
      </c>
      <c r="C6" s="6"/>
      <c r="D6" s="6"/>
      <c r="E6" s="6"/>
      <c r="F6" s="8">
        <v>70</v>
      </c>
      <c r="G6" s="7"/>
      <c r="J6" s="24" t="s">
        <v>4</v>
      </c>
      <c r="M6" s="11">
        <f>(F4+F6)/2-F8</f>
        <v>60</v>
      </c>
    </row>
    <row r="7" spans="2:17" ht="16.2" thickBot="1" x14ac:dyDescent="0.35">
      <c r="B7" s="5"/>
      <c r="C7" s="6"/>
      <c r="D7" s="6"/>
      <c r="E7" s="6"/>
      <c r="F7" s="10"/>
      <c r="G7" s="7"/>
    </row>
    <row r="8" spans="2:17" ht="16.2" thickBot="1" x14ac:dyDescent="0.35">
      <c r="B8" s="5" t="s">
        <v>5</v>
      </c>
      <c r="C8" s="6"/>
      <c r="D8" s="6"/>
      <c r="E8" s="6"/>
      <c r="F8" s="8">
        <v>20</v>
      </c>
      <c r="G8" s="7"/>
    </row>
    <row r="9" spans="2:17" ht="15.6" x14ac:dyDescent="0.3">
      <c r="B9" s="12"/>
      <c r="C9" s="13"/>
      <c r="D9" s="13"/>
      <c r="E9" s="13"/>
      <c r="F9" s="14"/>
      <c r="G9" s="15"/>
    </row>
    <row r="11" spans="2:17" ht="17.399999999999999" x14ac:dyDescent="0.3">
      <c r="B11" s="47" t="s">
        <v>13</v>
      </c>
      <c r="C11" s="48"/>
      <c r="D11" s="48"/>
      <c r="E11" s="48"/>
      <c r="F11" s="48"/>
      <c r="G11" s="48"/>
      <c r="H11" s="48"/>
      <c r="K11" s="47" t="s">
        <v>14</v>
      </c>
      <c r="L11" s="48"/>
      <c r="M11" s="48"/>
      <c r="N11" s="48"/>
      <c r="O11" s="48"/>
      <c r="P11" s="48"/>
      <c r="Q11" s="48"/>
    </row>
    <row r="12" spans="2:17" ht="15" customHeight="1" x14ac:dyDescent="0.3">
      <c r="B12" s="49" t="s">
        <v>6</v>
      </c>
      <c r="C12" s="41" t="s">
        <v>7</v>
      </c>
      <c r="D12" s="41" t="s">
        <v>8</v>
      </c>
      <c r="E12" s="41" t="s">
        <v>313</v>
      </c>
      <c r="F12" s="43" t="s">
        <v>9</v>
      </c>
      <c r="G12" s="44" t="s">
        <v>314</v>
      </c>
      <c r="H12" s="46" t="s">
        <v>10</v>
      </c>
      <c r="K12" s="49" t="s">
        <v>6</v>
      </c>
      <c r="L12" s="41" t="s">
        <v>7</v>
      </c>
      <c r="M12" s="41" t="s">
        <v>8</v>
      </c>
      <c r="N12" s="41" t="s">
        <v>313</v>
      </c>
      <c r="O12" s="43" t="s">
        <v>9</v>
      </c>
      <c r="P12" s="44" t="s">
        <v>314</v>
      </c>
      <c r="Q12" s="46" t="s">
        <v>10</v>
      </c>
    </row>
    <row r="13" spans="2:17" ht="15" customHeight="1" x14ac:dyDescent="0.3">
      <c r="B13" s="50"/>
      <c r="C13" s="42"/>
      <c r="D13" s="42"/>
      <c r="E13" s="42"/>
      <c r="F13" s="41"/>
      <c r="G13" s="45"/>
      <c r="H13" s="46"/>
      <c r="K13" s="50"/>
      <c r="L13" s="42"/>
      <c r="M13" s="42"/>
      <c r="N13" s="42"/>
      <c r="O13" s="41"/>
      <c r="P13" s="45"/>
      <c r="Q13" s="46"/>
    </row>
    <row r="14" spans="2:17" x14ac:dyDescent="0.3">
      <c r="B14" s="16" t="s">
        <v>85</v>
      </c>
      <c r="C14" s="39">
        <v>500</v>
      </c>
      <c r="D14" s="40">
        <v>63</v>
      </c>
      <c r="E14" s="17">
        <v>3</v>
      </c>
      <c r="F14" s="25">
        <v>181</v>
      </c>
      <c r="G14" s="18">
        <v>223.79999999999998</v>
      </c>
      <c r="H14" s="19">
        <f>G14*POWER((($F$4+$F$6)/2-$F$8)/70,1.26)</f>
        <v>184.29227331438426</v>
      </c>
      <c r="I14" s="20"/>
      <c r="K14" s="16" t="s">
        <v>120</v>
      </c>
      <c r="L14" s="51">
        <v>500</v>
      </c>
      <c r="M14" s="54">
        <v>93</v>
      </c>
      <c r="N14" s="17">
        <v>3</v>
      </c>
      <c r="O14" s="25">
        <v>181</v>
      </c>
      <c r="P14" s="18">
        <v>337.5</v>
      </c>
      <c r="Q14" s="19">
        <f>P14*POWER((($F$4+$F$6)/2-$F$8)/70,1.23)</f>
        <v>279.2088796049249</v>
      </c>
    </row>
    <row r="15" spans="2:17" x14ac:dyDescent="0.3">
      <c r="B15" s="16" t="s">
        <v>86</v>
      </c>
      <c r="C15" s="39"/>
      <c r="D15" s="40"/>
      <c r="E15" s="17">
        <v>4</v>
      </c>
      <c r="F15" s="25">
        <v>241</v>
      </c>
      <c r="G15" s="18">
        <v>298.39999999999998</v>
      </c>
      <c r="H15" s="19">
        <f>G15*POWER((($F$4+$F$6)/2-$F$8)/70,1.26)</f>
        <v>245.72303108584569</v>
      </c>
      <c r="I15" s="20"/>
      <c r="K15" s="16" t="s">
        <v>121</v>
      </c>
      <c r="L15" s="52"/>
      <c r="M15" s="55"/>
      <c r="N15" s="17">
        <v>4</v>
      </c>
      <c r="O15" s="25">
        <v>241</v>
      </c>
      <c r="P15" s="18">
        <v>450</v>
      </c>
      <c r="Q15" s="19">
        <f t="shared" ref="Q15:Q37" si="0">P15*POWER((($F$4+$F$6)/2-$F$8)/70,1.23)</f>
        <v>372.27850613989989</v>
      </c>
    </row>
    <row r="16" spans="2:17" x14ac:dyDescent="0.3">
      <c r="B16" s="16" t="s">
        <v>87</v>
      </c>
      <c r="C16" s="39"/>
      <c r="D16" s="40"/>
      <c r="E16" s="17">
        <v>5</v>
      </c>
      <c r="F16" s="25">
        <v>301</v>
      </c>
      <c r="G16" s="18">
        <v>373</v>
      </c>
      <c r="H16" s="19">
        <f t="shared" ref="H16:H48" si="1">G16*POWER((($F$4+$F$6)/2-$F$8)/70,1.26)</f>
        <v>307.15378885730712</v>
      </c>
      <c r="I16" s="20"/>
      <c r="K16" s="16" t="s">
        <v>122</v>
      </c>
      <c r="L16" s="52"/>
      <c r="M16" s="55"/>
      <c r="N16" s="17">
        <v>5</v>
      </c>
      <c r="O16" s="25">
        <v>301</v>
      </c>
      <c r="P16" s="18">
        <v>562.5</v>
      </c>
      <c r="Q16" s="19">
        <f t="shared" si="0"/>
        <v>465.34813267487482</v>
      </c>
    </row>
    <row r="17" spans="2:17" x14ac:dyDescent="0.3">
      <c r="B17" s="16" t="s">
        <v>88</v>
      </c>
      <c r="C17" s="39"/>
      <c r="D17" s="40"/>
      <c r="E17" s="17">
        <v>6</v>
      </c>
      <c r="F17" s="25">
        <v>361</v>
      </c>
      <c r="G17" s="18">
        <v>447.59999999999997</v>
      </c>
      <c r="H17" s="19">
        <f t="shared" si="1"/>
        <v>368.58454662876852</v>
      </c>
      <c r="I17" s="20"/>
      <c r="K17" s="16" t="s">
        <v>123</v>
      </c>
      <c r="L17" s="52"/>
      <c r="M17" s="55"/>
      <c r="N17" s="17">
        <v>6</v>
      </c>
      <c r="O17" s="25">
        <v>361</v>
      </c>
      <c r="P17" s="18">
        <v>675</v>
      </c>
      <c r="Q17" s="19">
        <f t="shared" si="0"/>
        <v>558.41775920984981</v>
      </c>
    </row>
    <row r="18" spans="2:17" x14ac:dyDescent="0.3">
      <c r="B18" s="16" t="s">
        <v>89</v>
      </c>
      <c r="C18" s="39"/>
      <c r="D18" s="40"/>
      <c r="E18" s="17">
        <v>7</v>
      </c>
      <c r="F18" s="25">
        <v>421</v>
      </c>
      <c r="G18" s="21">
        <v>522.19999999999993</v>
      </c>
      <c r="H18" s="19">
        <f t="shared" si="1"/>
        <v>430.01530440022992</v>
      </c>
      <c r="K18" s="16" t="s">
        <v>124</v>
      </c>
      <c r="L18" s="52"/>
      <c r="M18" s="55"/>
      <c r="N18" s="17">
        <v>7</v>
      </c>
      <c r="O18" s="25">
        <v>421</v>
      </c>
      <c r="P18" s="21">
        <v>787.5</v>
      </c>
      <c r="Q18" s="19">
        <f t="shared" si="0"/>
        <v>651.48738574482479</v>
      </c>
    </row>
    <row r="19" spans="2:17" x14ac:dyDescent="0.3">
      <c r="B19" s="16" t="s">
        <v>90</v>
      </c>
      <c r="C19" s="39"/>
      <c r="D19" s="40"/>
      <c r="E19" s="17">
        <v>8</v>
      </c>
      <c r="F19" s="25">
        <v>481</v>
      </c>
      <c r="G19" s="21">
        <v>596.79999999999995</v>
      </c>
      <c r="H19" s="19">
        <f t="shared" si="1"/>
        <v>491.44606217169138</v>
      </c>
      <c r="K19" s="16" t="s">
        <v>125</v>
      </c>
      <c r="L19" s="52"/>
      <c r="M19" s="55"/>
      <c r="N19" s="17">
        <v>8</v>
      </c>
      <c r="O19" s="25">
        <v>481</v>
      </c>
      <c r="P19" s="21">
        <v>900</v>
      </c>
      <c r="Q19" s="19">
        <f t="shared" si="0"/>
        <v>744.55701227979978</v>
      </c>
    </row>
    <row r="20" spans="2:17" x14ac:dyDescent="0.3">
      <c r="B20" s="16" t="s">
        <v>91</v>
      </c>
      <c r="C20" s="39"/>
      <c r="D20" s="40"/>
      <c r="E20" s="17">
        <v>9</v>
      </c>
      <c r="F20" s="25">
        <v>541</v>
      </c>
      <c r="G20" s="21">
        <v>671.4</v>
      </c>
      <c r="H20" s="19">
        <f t="shared" si="1"/>
        <v>552.87681994315278</v>
      </c>
      <c r="K20" s="16" t="s">
        <v>126</v>
      </c>
      <c r="L20" s="52"/>
      <c r="M20" s="55"/>
      <c r="N20" s="17">
        <v>9</v>
      </c>
      <c r="O20" s="25">
        <v>541</v>
      </c>
      <c r="P20" s="21">
        <v>1012.5</v>
      </c>
      <c r="Q20" s="19">
        <f t="shared" si="0"/>
        <v>837.62663881477465</v>
      </c>
    </row>
    <row r="21" spans="2:17" x14ac:dyDescent="0.3">
      <c r="B21" s="16" t="s">
        <v>92</v>
      </c>
      <c r="C21" s="39"/>
      <c r="D21" s="40"/>
      <c r="E21" s="17">
        <v>10</v>
      </c>
      <c r="F21" s="25">
        <v>601</v>
      </c>
      <c r="G21" s="21">
        <v>746</v>
      </c>
      <c r="H21" s="19">
        <f t="shared" si="1"/>
        <v>614.30757771461424</v>
      </c>
      <c r="K21" s="16" t="s">
        <v>127</v>
      </c>
      <c r="L21" s="52"/>
      <c r="M21" s="55"/>
      <c r="N21" s="17">
        <v>10</v>
      </c>
      <c r="O21" s="25">
        <v>601</v>
      </c>
      <c r="P21" s="21">
        <v>1125</v>
      </c>
      <c r="Q21" s="19">
        <f t="shared" si="0"/>
        <v>930.69626534974964</v>
      </c>
    </row>
    <row r="22" spans="2:17" ht="15.6" x14ac:dyDescent="0.3">
      <c r="B22" s="16" t="s">
        <v>93</v>
      </c>
      <c r="C22" s="39"/>
      <c r="D22" s="40"/>
      <c r="E22" s="17">
        <v>11</v>
      </c>
      <c r="F22" s="25">
        <v>661</v>
      </c>
      <c r="G22" s="21">
        <v>820.59999999999991</v>
      </c>
      <c r="H22" s="19">
        <f t="shared" si="1"/>
        <v>675.73833548607558</v>
      </c>
      <c r="I22" s="22"/>
      <c r="K22" s="16" t="s">
        <v>128</v>
      </c>
      <c r="L22" s="52"/>
      <c r="M22" s="55"/>
      <c r="N22" s="17">
        <v>11</v>
      </c>
      <c r="O22" s="25">
        <v>661</v>
      </c>
      <c r="P22" s="21">
        <v>1237.5</v>
      </c>
      <c r="Q22" s="19">
        <f t="shared" si="0"/>
        <v>1023.7658918847246</v>
      </c>
    </row>
    <row r="23" spans="2:17" x14ac:dyDescent="0.3">
      <c r="B23" s="16" t="s">
        <v>94</v>
      </c>
      <c r="C23" s="39"/>
      <c r="D23" s="40"/>
      <c r="E23" s="17">
        <v>12</v>
      </c>
      <c r="F23" s="25">
        <v>721</v>
      </c>
      <c r="G23" s="21">
        <v>895.19999999999993</v>
      </c>
      <c r="H23" s="19">
        <f t="shared" si="1"/>
        <v>737.16909325753704</v>
      </c>
      <c r="K23" s="16" t="s">
        <v>129</v>
      </c>
      <c r="L23" s="52"/>
      <c r="M23" s="55"/>
      <c r="N23" s="17">
        <v>12</v>
      </c>
      <c r="O23" s="25">
        <v>721</v>
      </c>
      <c r="P23" s="21">
        <v>1350</v>
      </c>
      <c r="Q23" s="19">
        <f t="shared" si="0"/>
        <v>1116.8355184196996</v>
      </c>
    </row>
    <row r="24" spans="2:17" x14ac:dyDescent="0.3">
      <c r="B24" s="16" t="s">
        <v>95</v>
      </c>
      <c r="C24" s="39"/>
      <c r="D24" s="40"/>
      <c r="E24" s="17">
        <v>13</v>
      </c>
      <c r="F24" s="25">
        <v>781</v>
      </c>
      <c r="G24" s="21">
        <v>969.8</v>
      </c>
      <c r="H24" s="19">
        <f t="shared" si="1"/>
        <v>798.5998510289985</v>
      </c>
      <c r="K24" s="16" t="s">
        <v>130</v>
      </c>
      <c r="L24" s="52"/>
      <c r="M24" s="55"/>
      <c r="N24" s="17">
        <v>13</v>
      </c>
      <c r="O24" s="25">
        <v>781</v>
      </c>
      <c r="P24" s="21">
        <v>1462.5</v>
      </c>
      <c r="Q24" s="19">
        <f t="shared" si="0"/>
        <v>1209.9051449546746</v>
      </c>
    </row>
    <row r="25" spans="2:17" x14ac:dyDescent="0.3">
      <c r="B25" s="16" t="s">
        <v>96</v>
      </c>
      <c r="C25" s="39"/>
      <c r="D25" s="40"/>
      <c r="E25" s="17">
        <v>14</v>
      </c>
      <c r="F25" s="25">
        <v>841</v>
      </c>
      <c r="G25" s="21">
        <v>1044.3999999999999</v>
      </c>
      <c r="H25" s="19">
        <f t="shared" si="1"/>
        <v>860.03060880045985</v>
      </c>
      <c r="K25" s="16" t="s">
        <v>131</v>
      </c>
      <c r="L25" s="52"/>
      <c r="M25" s="55"/>
      <c r="N25" s="17">
        <v>14</v>
      </c>
      <c r="O25" s="25">
        <v>841</v>
      </c>
      <c r="P25" s="21">
        <v>1575</v>
      </c>
      <c r="Q25" s="19">
        <f t="shared" si="0"/>
        <v>1302.9747714896496</v>
      </c>
    </row>
    <row r="26" spans="2:17" x14ac:dyDescent="0.3">
      <c r="B26" s="16" t="s">
        <v>97</v>
      </c>
      <c r="C26" s="39"/>
      <c r="D26" s="40"/>
      <c r="E26" s="17">
        <v>15</v>
      </c>
      <c r="F26" s="25">
        <v>901</v>
      </c>
      <c r="G26" s="21">
        <v>1119</v>
      </c>
      <c r="H26" s="19">
        <f t="shared" si="1"/>
        <v>921.46136657192142</v>
      </c>
      <c r="K26" s="16" t="s">
        <v>132</v>
      </c>
      <c r="L26" s="52"/>
      <c r="M26" s="55"/>
      <c r="N26" s="17">
        <v>15</v>
      </c>
      <c r="O26" s="25">
        <v>901</v>
      </c>
      <c r="P26" s="21">
        <v>1687.5</v>
      </c>
      <c r="Q26" s="19">
        <f t="shared" si="0"/>
        <v>1396.0443980246246</v>
      </c>
    </row>
    <row r="27" spans="2:17" x14ac:dyDescent="0.3">
      <c r="B27" s="16" t="s">
        <v>98</v>
      </c>
      <c r="C27" s="39"/>
      <c r="D27" s="40"/>
      <c r="E27" s="17">
        <v>16</v>
      </c>
      <c r="F27" s="25">
        <v>961</v>
      </c>
      <c r="G27" s="21">
        <v>1193.5999999999999</v>
      </c>
      <c r="H27" s="19">
        <f t="shared" si="1"/>
        <v>982.89212434338276</v>
      </c>
      <c r="K27" s="16" t="s">
        <v>133</v>
      </c>
      <c r="L27" s="52"/>
      <c r="M27" s="55"/>
      <c r="N27" s="17">
        <v>16</v>
      </c>
      <c r="O27" s="25">
        <v>961</v>
      </c>
      <c r="P27" s="21">
        <v>1800</v>
      </c>
      <c r="Q27" s="19">
        <f t="shared" si="0"/>
        <v>1489.1140245595996</v>
      </c>
    </row>
    <row r="28" spans="2:17" x14ac:dyDescent="0.3">
      <c r="B28" s="16" t="s">
        <v>99</v>
      </c>
      <c r="C28" s="39"/>
      <c r="D28" s="40"/>
      <c r="E28" s="17">
        <v>17</v>
      </c>
      <c r="F28" s="25">
        <v>1021</v>
      </c>
      <c r="G28" s="21">
        <v>1268.1999999999998</v>
      </c>
      <c r="H28" s="19">
        <f t="shared" si="1"/>
        <v>1044.3228821148441</v>
      </c>
      <c r="K28" s="16" t="s">
        <v>134</v>
      </c>
      <c r="L28" s="52"/>
      <c r="M28" s="55"/>
      <c r="N28" s="17">
        <v>17</v>
      </c>
      <c r="O28" s="25">
        <v>1021</v>
      </c>
      <c r="P28" s="21">
        <v>1912.5</v>
      </c>
      <c r="Q28" s="19">
        <f t="shared" si="0"/>
        <v>1582.1836510945743</v>
      </c>
    </row>
    <row r="29" spans="2:17" x14ac:dyDescent="0.3">
      <c r="B29" s="16" t="s">
        <v>100</v>
      </c>
      <c r="C29" s="39"/>
      <c r="D29" s="40"/>
      <c r="E29" s="17">
        <v>18</v>
      </c>
      <c r="F29" s="25">
        <v>1081</v>
      </c>
      <c r="G29" s="21">
        <v>1342.8</v>
      </c>
      <c r="H29" s="19">
        <f t="shared" si="1"/>
        <v>1105.7536398863056</v>
      </c>
      <c r="K29" s="16" t="s">
        <v>135</v>
      </c>
      <c r="L29" s="52"/>
      <c r="M29" s="55"/>
      <c r="N29" s="17">
        <v>18</v>
      </c>
      <c r="O29" s="25">
        <v>1081</v>
      </c>
      <c r="P29" s="21">
        <v>2025</v>
      </c>
      <c r="Q29" s="19">
        <f t="shared" si="0"/>
        <v>1675.2532776295493</v>
      </c>
    </row>
    <row r="30" spans="2:17" x14ac:dyDescent="0.3">
      <c r="B30" s="16" t="s">
        <v>101</v>
      </c>
      <c r="C30" s="39"/>
      <c r="D30" s="40"/>
      <c r="E30" s="17">
        <v>19</v>
      </c>
      <c r="F30" s="25">
        <v>1141</v>
      </c>
      <c r="G30" s="21">
        <v>1417.3999999999999</v>
      </c>
      <c r="H30" s="19">
        <f t="shared" si="1"/>
        <v>1167.184397657767</v>
      </c>
      <c r="K30" s="16" t="s">
        <v>136</v>
      </c>
      <c r="L30" s="52"/>
      <c r="M30" s="55"/>
      <c r="N30" s="17">
        <v>19</v>
      </c>
      <c r="O30" s="25">
        <v>1141</v>
      </c>
      <c r="P30" s="21">
        <v>2137.5</v>
      </c>
      <c r="Q30" s="19">
        <f t="shared" si="0"/>
        <v>1768.3229041645243</v>
      </c>
    </row>
    <row r="31" spans="2:17" x14ac:dyDescent="0.3">
      <c r="B31" s="16" t="s">
        <v>102</v>
      </c>
      <c r="C31" s="39"/>
      <c r="D31" s="40"/>
      <c r="E31" s="17">
        <v>20</v>
      </c>
      <c r="F31" s="25">
        <v>1201</v>
      </c>
      <c r="G31" s="21">
        <v>1492</v>
      </c>
      <c r="H31" s="19">
        <f t="shared" si="1"/>
        <v>1228.6151554292285</v>
      </c>
      <c r="K31" s="16" t="s">
        <v>137</v>
      </c>
      <c r="L31" s="52"/>
      <c r="M31" s="55"/>
      <c r="N31" s="17">
        <v>20</v>
      </c>
      <c r="O31" s="25">
        <v>1201</v>
      </c>
      <c r="P31" s="21">
        <v>2250</v>
      </c>
      <c r="Q31" s="19">
        <f t="shared" si="0"/>
        <v>1861.3925306994993</v>
      </c>
    </row>
    <row r="32" spans="2:17" x14ac:dyDescent="0.3">
      <c r="B32" s="16" t="s">
        <v>103</v>
      </c>
      <c r="C32" s="39"/>
      <c r="D32" s="40"/>
      <c r="E32" s="17">
        <v>21</v>
      </c>
      <c r="F32" s="25">
        <v>1261</v>
      </c>
      <c r="G32" s="21">
        <v>1566.6</v>
      </c>
      <c r="H32" s="19">
        <f t="shared" si="1"/>
        <v>1290.0459132006899</v>
      </c>
      <c r="K32" s="16" t="s">
        <v>138</v>
      </c>
      <c r="L32" s="52"/>
      <c r="M32" s="55"/>
      <c r="N32" s="17">
        <v>21</v>
      </c>
      <c r="O32" s="25">
        <v>1261</v>
      </c>
      <c r="P32" s="21">
        <v>2362.5</v>
      </c>
      <c r="Q32" s="19">
        <f t="shared" si="0"/>
        <v>1954.4621572344743</v>
      </c>
    </row>
    <row r="33" spans="2:17" x14ac:dyDescent="0.3">
      <c r="B33" s="16" t="s">
        <v>104</v>
      </c>
      <c r="C33" s="39"/>
      <c r="D33" s="40"/>
      <c r="E33" s="17">
        <v>22</v>
      </c>
      <c r="F33" s="25">
        <v>1321</v>
      </c>
      <c r="G33" s="21">
        <v>1641.1999999999998</v>
      </c>
      <c r="H33" s="19">
        <f t="shared" si="1"/>
        <v>1351.4766709721512</v>
      </c>
      <c r="K33" s="16" t="s">
        <v>139</v>
      </c>
      <c r="L33" s="52"/>
      <c r="M33" s="55"/>
      <c r="N33" s="17">
        <v>22</v>
      </c>
      <c r="O33" s="25">
        <v>1321</v>
      </c>
      <c r="P33" s="21">
        <v>2475</v>
      </c>
      <c r="Q33" s="19">
        <f t="shared" si="0"/>
        <v>2047.5317837694492</v>
      </c>
    </row>
    <row r="34" spans="2:17" x14ac:dyDescent="0.3">
      <c r="B34" s="16" t="s">
        <v>105</v>
      </c>
      <c r="C34" s="39"/>
      <c r="D34" s="40"/>
      <c r="E34" s="17">
        <v>23</v>
      </c>
      <c r="F34" s="25">
        <v>1381</v>
      </c>
      <c r="G34" s="21">
        <v>1715.8</v>
      </c>
      <c r="H34" s="19">
        <f t="shared" si="1"/>
        <v>1412.9074287436126</v>
      </c>
      <c r="K34" s="16" t="s">
        <v>140</v>
      </c>
      <c r="L34" s="52"/>
      <c r="M34" s="55"/>
      <c r="N34" s="17">
        <v>23</v>
      </c>
      <c r="O34" s="25">
        <v>1381</v>
      </c>
      <c r="P34" s="21">
        <v>2587.5</v>
      </c>
      <c r="Q34" s="19">
        <f t="shared" si="0"/>
        <v>2140.601410304424</v>
      </c>
    </row>
    <row r="35" spans="2:17" x14ac:dyDescent="0.3">
      <c r="B35" s="16" t="s">
        <v>106</v>
      </c>
      <c r="C35" s="39"/>
      <c r="D35" s="40"/>
      <c r="E35" s="17">
        <v>24</v>
      </c>
      <c r="F35" s="25">
        <v>1441</v>
      </c>
      <c r="G35" s="21">
        <v>1790.3999999999999</v>
      </c>
      <c r="H35" s="19">
        <f t="shared" si="1"/>
        <v>1474.3381865150741</v>
      </c>
      <c r="K35" s="16" t="s">
        <v>141</v>
      </c>
      <c r="L35" s="52"/>
      <c r="M35" s="55"/>
      <c r="N35" s="17">
        <v>24</v>
      </c>
      <c r="O35" s="25">
        <v>1441</v>
      </c>
      <c r="P35" s="21">
        <v>2700</v>
      </c>
      <c r="Q35" s="19">
        <f t="shared" si="0"/>
        <v>2233.6710368393992</v>
      </c>
    </row>
    <row r="36" spans="2:17" x14ac:dyDescent="0.3">
      <c r="B36" s="16" t="s">
        <v>107</v>
      </c>
      <c r="C36" s="39"/>
      <c r="D36" s="40"/>
      <c r="E36" s="17">
        <v>25</v>
      </c>
      <c r="F36" s="25">
        <v>1501</v>
      </c>
      <c r="G36" s="21">
        <v>1864.9999999999998</v>
      </c>
      <c r="H36" s="19">
        <f t="shared" si="1"/>
        <v>1535.7689442865353</v>
      </c>
      <c r="K36" s="16" t="s">
        <v>142</v>
      </c>
      <c r="L36" s="52"/>
      <c r="M36" s="55"/>
      <c r="N36" s="17">
        <v>25</v>
      </c>
      <c r="O36" s="25">
        <v>1501</v>
      </c>
      <c r="P36" s="21">
        <v>2812.5</v>
      </c>
      <c r="Q36" s="19">
        <f t="shared" si="0"/>
        <v>2326.740663374374</v>
      </c>
    </row>
    <row r="37" spans="2:17" x14ac:dyDescent="0.3">
      <c r="B37" s="16" t="s">
        <v>108</v>
      </c>
      <c r="C37" s="39"/>
      <c r="D37" s="40"/>
      <c r="E37" s="17">
        <v>26</v>
      </c>
      <c r="F37" s="25">
        <v>1561</v>
      </c>
      <c r="G37" s="21">
        <v>1939.6</v>
      </c>
      <c r="H37" s="19">
        <f t="shared" si="1"/>
        <v>1597.199702057997</v>
      </c>
      <c r="K37" s="16" t="s">
        <v>143</v>
      </c>
      <c r="L37" s="53"/>
      <c r="M37" s="56"/>
      <c r="N37" s="17">
        <v>26</v>
      </c>
      <c r="O37" s="25">
        <v>1561</v>
      </c>
      <c r="P37" s="21">
        <v>2925</v>
      </c>
      <c r="Q37" s="19">
        <f t="shared" si="0"/>
        <v>2419.8102899093492</v>
      </c>
    </row>
    <row r="38" spans="2:17" x14ac:dyDescent="0.3">
      <c r="B38" s="16" t="s">
        <v>109</v>
      </c>
      <c r="C38" s="39"/>
      <c r="D38" s="40"/>
      <c r="E38" s="17">
        <v>27</v>
      </c>
      <c r="F38" s="25">
        <v>1621</v>
      </c>
      <c r="G38" s="21">
        <v>2014.1999999999998</v>
      </c>
      <c r="H38" s="19">
        <f t="shared" si="1"/>
        <v>1658.6304598294582</v>
      </c>
      <c r="K38" s="26"/>
      <c r="L38" s="27"/>
      <c r="M38" s="28"/>
      <c r="N38" s="29"/>
      <c r="O38" s="30"/>
      <c r="P38" s="31"/>
      <c r="Q38" s="32"/>
    </row>
    <row r="39" spans="2:17" x14ac:dyDescent="0.3">
      <c r="B39" s="16" t="s">
        <v>110</v>
      </c>
      <c r="C39" s="39"/>
      <c r="D39" s="40"/>
      <c r="E39" s="17">
        <v>28</v>
      </c>
      <c r="F39" s="25">
        <v>1681</v>
      </c>
      <c r="G39" s="21">
        <v>2088.7999999999997</v>
      </c>
      <c r="H39" s="19">
        <f t="shared" si="1"/>
        <v>1720.0612176009197</v>
      </c>
      <c r="K39" s="26"/>
      <c r="L39" s="27"/>
      <c r="M39" s="28"/>
      <c r="N39" s="29"/>
      <c r="O39" s="30"/>
      <c r="P39" s="31"/>
      <c r="Q39" s="32"/>
    </row>
    <row r="40" spans="2:17" x14ac:dyDescent="0.3">
      <c r="B40" s="16" t="s">
        <v>111</v>
      </c>
      <c r="C40" s="39"/>
      <c r="D40" s="40"/>
      <c r="E40" s="17">
        <v>29</v>
      </c>
      <c r="F40" s="25">
        <v>1741</v>
      </c>
      <c r="G40" s="21">
        <v>2163.3999999999996</v>
      </c>
      <c r="H40" s="19">
        <f t="shared" si="1"/>
        <v>1781.4919753723809</v>
      </c>
      <c r="K40" s="26"/>
      <c r="L40" s="27"/>
      <c r="M40" s="28"/>
      <c r="N40" s="29"/>
      <c r="O40" s="30"/>
      <c r="P40" s="31"/>
      <c r="Q40" s="32"/>
    </row>
    <row r="41" spans="2:17" x14ac:dyDescent="0.3">
      <c r="B41" s="16" t="s">
        <v>112</v>
      </c>
      <c r="C41" s="39"/>
      <c r="D41" s="40"/>
      <c r="E41" s="17">
        <v>30</v>
      </c>
      <c r="F41" s="25">
        <v>1801</v>
      </c>
      <c r="G41" s="21">
        <v>2238</v>
      </c>
      <c r="H41" s="19">
        <f t="shared" si="1"/>
        <v>1842.9227331438428</v>
      </c>
      <c r="K41" s="26"/>
      <c r="L41" s="27"/>
      <c r="M41" s="28"/>
      <c r="N41" s="29"/>
      <c r="O41" s="30"/>
      <c r="P41" s="31"/>
      <c r="Q41" s="32"/>
    </row>
    <row r="42" spans="2:17" x14ac:dyDescent="0.3">
      <c r="B42" s="16" t="s">
        <v>113</v>
      </c>
      <c r="C42" s="39"/>
      <c r="D42" s="40"/>
      <c r="E42" s="17">
        <v>31</v>
      </c>
      <c r="F42" s="25">
        <v>1861</v>
      </c>
      <c r="G42" s="21">
        <v>2312.6</v>
      </c>
      <c r="H42" s="19">
        <f t="shared" si="1"/>
        <v>1904.3534909153041</v>
      </c>
      <c r="K42" s="26"/>
      <c r="L42" s="27"/>
      <c r="M42" s="28"/>
      <c r="N42" s="29"/>
      <c r="O42" s="30"/>
      <c r="P42" s="31"/>
      <c r="Q42" s="32"/>
    </row>
    <row r="43" spans="2:17" x14ac:dyDescent="0.3">
      <c r="B43" s="16" t="s">
        <v>114</v>
      </c>
      <c r="C43" s="39"/>
      <c r="D43" s="40"/>
      <c r="E43" s="17">
        <v>32</v>
      </c>
      <c r="F43" s="25">
        <v>1921</v>
      </c>
      <c r="G43" s="21">
        <v>2387.1999999999998</v>
      </c>
      <c r="H43" s="19">
        <f t="shared" si="1"/>
        <v>1965.7842486867655</v>
      </c>
      <c r="K43" s="26"/>
      <c r="L43" s="27"/>
      <c r="M43" s="28"/>
      <c r="N43" s="29"/>
      <c r="O43" s="30"/>
      <c r="P43" s="31"/>
      <c r="Q43" s="32"/>
    </row>
    <row r="44" spans="2:17" x14ac:dyDescent="0.3">
      <c r="B44" s="16" t="s">
        <v>115</v>
      </c>
      <c r="C44" s="39"/>
      <c r="D44" s="40"/>
      <c r="E44" s="17">
        <v>33</v>
      </c>
      <c r="F44" s="25">
        <v>1981</v>
      </c>
      <c r="G44" s="21">
        <v>2461.7999999999997</v>
      </c>
      <c r="H44" s="19">
        <f t="shared" si="1"/>
        <v>2027.2150064582268</v>
      </c>
      <c r="K44" s="26"/>
      <c r="L44" s="27"/>
      <c r="M44" s="28"/>
      <c r="N44" s="29"/>
      <c r="O44" s="30"/>
      <c r="P44" s="31"/>
      <c r="Q44" s="32"/>
    </row>
    <row r="45" spans="2:17" x14ac:dyDescent="0.3">
      <c r="B45" s="16" t="s">
        <v>116</v>
      </c>
      <c r="C45" s="39"/>
      <c r="D45" s="40"/>
      <c r="E45" s="17">
        <v>34</v>
      </c>
      <c r="F45" s="25">
        <v>2041</v>
      </c>
      <c r="G45" s="21">
        <v>2536.3999999999996</v>
      </c>
      <c r="H45" s="19">
        <f t="shared" si="1"/>
        <v>2088.6457642296882</v>
      </c>
      <c r="K45" s="26"/>
      <c r="L45" s="27"/>
      <c r="M45" s="28"/>
      <c r="N45" s="29"/>
      <c r="O45" s="30"/>
      <c r="P45" s="31"/>
      <c r="Q45" s="32"/>
    </row>
    <row r="46" spans="2:17" x14ac:dyDescent="0.3">
      <c r="B46" s="16" t="s">
        <v>117</v>
      </c>
      <c r="C46" s="39"/>
      <c r="D46" s="40"/>
      <c r="E46" s="17">
        <v>35</v>
      </c>
      <c r="F46" s="25">
        <v>2101</v>
      </c>
      <c r="G46" s="21">
        <v>2611</v>
      </c>
      <c r="H46" s="19">
        <f t="shared" si="1"/>
        <v>2150.0765220011499</v>
      </c>
      <c r="K46" s="26"/>
      <c r="L46" s="27"/>
      <c r="M46" s="28"/>
      <c r="N46" s="29"/>
      <c r="O46" s="30"/>
      <c r="P46" s="31"/>
      <c r="Q46" s="32"/>
    </row>
    <row r="47" spans="2:17" x14ac:dyDescent="0.3">
      <c r="B47" s="16" t="s">
        <v>118</v>
      </c>
      <c r="C47" s="39"/>
      <c r="D47" s="40"/>
      <c r="E47" s="17">
        <v>36</v>
      </c>
      <c r="F47" s="25">
        <v>2161</v>
      </c>
      <c r="G47" s="21">
        <v>2685.6</v>
      </c>
      <c r="H47" s="19">
        <f t="shared" si="1"/>
        <v>2211.5072797726111</v>
      </c>
      <c r="K47" s="26"/>
      <c r="L47" s="27"/>
      <c r="M47" s="28"/>
      <c r="N47" s="29"/>
      <c r="O47" s="30"/>
      <c r="P47" s="31"/>
      <c r="Q47" s="32"/>
    </row>
    <row r="48" spans="2:17" x14ac:dyDescent="0.3">
      <c r="B48" s="16" t="s">
        <v>119</v>
      </c>
      <c r="C48" s="39"/>
      <c r="D48" s="40"/>
      <c r="E48" s="17">
        <v>37</v>
      </c>
      <c r="F48" s="25">
        <v>2221</v>
      </c>
      <c r="G48" s="21">
        <v>2760.2</v>
      </c>
      <c r="H48" s="19">
        <f t="shared" si="1"/>
        <v>2272.9380375440724</v>
      </c>
      <c r="K48" s="26"/>
      <c r="L48" s="27"/>
      <c r="M48" s="28"/>
      <c r="N48" s="29"/>
      <c r="O48" s="30"/>
      <c r="P48" s="31"/>
      <c r="Q48" s="32"/>
    </row>
  </sheetData>
  <mergeCells count="20">
    <mergeCell ref="N12:N13"/>
    <mergeCell ref="O12:O13"/>
    <mergeCell ref="P12:P13"/>
    <mergeCell ref="Q12:Q13"/>
    <mergeCell ref="B11:H11"/>
    <mergeCell ref="K11:Q11"/>
    <mergeCell ref="B12:B13"/>
    <mergeCell ref="C12:C13"/>
    <mergeCell ref="D12:D13"/>
    <mergeCell ref="E12:E13"/>
    <mergeCell ref="F12:F13"/>
    <mergeCell ref="G12:G13"/>
    <mergeCell ref="H12:H13"/>
    <mergeCell ref="K12:K13"/>
    <mergeCell ref="C14:C48"/>
    <mergeCell ref="D14:D48"/>
    <mergeCell ref="L14:L37"/>
    <mergeCell ref="M14:M37"/>
    <mergeCell ref="L12:L13"/>
    <mergeCell ref="M12:M1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45"/>
  <sheetViews>
    <sheetView topLeftCell="C10" workbookViewId="0">
      <selection activeCell="Q25" sqref="Q25"/>
    </sheetView>
  </sheetViews>
  <sheetFormatPr defaultColWidth="9.109375" defaultRowHeight="14.4" x14ac:dyDescent="0.3"/>
  <cols>
    <col min="1" max="1" width="5.109375" style="24" customWidth="1"/>
    <col min="2" max="2" width="23.33203125" style="24" customWidth="1"/>
    <col min="3" max="3" width="12.33203125" style="24" customWidth="1"/>
    <col min="4" max="4" width="9.88671875" style="24" customWidth="1"/>
    <col min="5" max="5" width="9.109375" style="24"/>
    <col min="6" max="6" width="8.109375" style="24" customWidth="1"/>
    <col min="7" max="7" width="21" style="24" customWidth="1"/>
    <col min="8" max="8" width="17.88671875" style="24" customWidth="1"/>
    <col min="9" max="9" width="10.44140625" style="24" customWidth="1"/>
    <col min="10" max="10" width="5.109375" style="24" customWidth="1"/>
    <col min="11" max="11" width="23.33203125" style="24" customWidth="1"/>
    <col min="12" max="12" width="12.33203125" style="24" customWidth="1"/>
    <col min="13" max="13" width="9.88671875" style="24" customWidth="1"/>
    <col min="14" max="14" width="9.109375" style="24"/>
    <col min="15" max="15" width="8.109375" style="24" customWidth="1"/>
    <col min="16" max="16" width="21" style="24" customWidth="1"/>
    <col min="17" max="17" width="17.88671875" style="24" customWidth="1"/>
    <col min="18" max="16384" width="9.109375" style="24"/>
  </cols>
  <sheetData>
    <row r="2" spans="2:17" ht="15.6" x14ac:dyDescent="0.3">
      <c r="B2" s="1"/>
      <c r="C2" s="2" t="s">
        <v>0</v>
      </c>
      <c r="D2" s="2"/>
      <c r="E2" s="3"/>
      <c r="F2" s="3"/>
      <c r="G2" s="4"/>
    </row>
    <row r="3" spans="2:17" ht="16.2" thickBot="1" x14ac:dyDescent="0.35">
      <c r="B3" s="5"/>
      <c r="C3" s="6"/>
      <c r="D3" s="6"/>
      <c r="E3" s="6"/>
      <c r="F3" s="6"/>
      <c r="G3" s="7"/>
    </row>
    <row r="4" spans="2:17" ht="16.2" thickBot="1" x14ac:dyDescent="0.35">
      <c r="B4" s="5" t="s">
        <v>1</v>
      </c>
      <c r="C4" s="6"/>
      <c r="D4" s="6"/>
      <c r="E4" s="6"/>
      <c r="F4" s="8">
        <v>90</v>
      </c>
      <c r="G4" s="7"/>
      <c r="J4" s="9" t="s">
        <v>2</v>
      </c>
    </row>
    <row r="5" spans="2:17" ht="16.2" thickBot="1" x14ac:dyDescent="0.35">
      <c r="B5" s="5"/>
      <c r="C5" s="6"/>
      <c r="D5" s="6"/>
      <c r="E5" s="6"/>
      <c r="F5" s="10"/>
      <c r="G5" s="7"/>
    </row>
    <row r="6" spans="2:17" ht="16.2" thickBot="1" x14ac:dyDescent="0.35">
      <c r="B6" s="5" t="s">
        <v>3</v>
      </c>
      <c r="C6" s="6"/>
      <c r="D6" s="6"/>
      <c r="E6" s="6"/>
      <c r="F6" s="8">
        <v>70</v>
      </c>
      <c r="G6" s="7"/>
      <c r="J6" s="24" t="s">
        <v>4</v>
      </c>
      <c r="M6" s="11">
        <f>(F4+F6)/2-F8</f>
        <v>60</v>
      </c>
    </row>
    <row r="7" spans="2:17" ht="16.2" thickBot="1" x14ac:dyDescent="0.35">
      <c r="B7" s="5"/>
      <c r="C7" s="6"/>
      <c r="D7" s="6"/>
      <c r="E7" s="6"/>
      <c r="F7" s="10"/>
      <c r="G7" s="7"/>
    </row>
    <row r="8" spans="2:17" ht="16.2" thickBot="1" x14ac:dyDescent="0.35">
      <c r="B8" s="5" t="s">
        <v>5</v>
      </c>
      <c r="C8" s="6"/>
      <c r="D8" s="6"/>
      <c r="E8" s="6"/>
      <c r="F8" s="8">
        <v>20</v>
      </c>
      <c r="G8" s="7"/>
    </row>
    <row r="9" spans="2:17" ht="15.6" x14ac:dyDescent="0.3">
      <c r="B9" s="12"/>
      <c r="C9" s="13"/>
      <c r="D9" s="13"/>
      <c r="E9" s="13"/>
      <c r="F9" s="14"/>
      <c r="G9" s="15"/>
    </row>
    <row r="11" spans="2:17" ht="17.399999999999999" x14ac:dyDescent="0.3">
      <c r="B11" s="47" t="s">
        <v>144</v>
      </c>
      <c r="C11" s="48"/>
      <c r="D11" s="48"/>
      <c r="E11" s="48"/>
      <c r="F11" s="48"/>
      <c r="G11" s="48"/>
      <c r="H11" s="48"/>
      <c r="K11" s="47" t="s">
        <v>145</v>
      </c>
      <c r="L11" s="48"/>
      <c r="M11" s="48"/>
      <c r="N11" s="48"/>
      <c r="O11" s="48"/>
      <c r="P11" s="48"/>
      <c r="Q11" s="48"/>
    </row>
    <row r="12" spans="2:17" ht="15" customHeight="1" x14ac:dyDescent="0.3">
      <c r="B12" s="49" t="s">
        <v>6</v>
      </c>
      <c r="C12" s="41" t="s">
        <v>7</v>
      </c>
      <c r="D12" s="41" t="s">
        <v>8</v>
      </c>
      <c r="E12" s="41" t="s">
        <v>313</v>
      </c>
      <c r="F12" s="43" t="s">
        <v>9</v>
      </c>
      <c r="G12" s="44" t="s">
        <v>314</v>
      </c>
      <c r="H12" s="46" t="s">
        <v>10</v>
      </c>
      <c r="K12" s="49" t="s">
        <v>6</v>
      </c>
      <c r="L12" s="41" t="s">
        <v>7</v>
      </c>
      <c r="M12" s="41" t="s">
        <v>8</v>
      </c>
      <c r="N12" s="41" t="s">
        <v>313</v>
      </c>
      <c r="O12" s="43" t="s">
        <v>9</v>
      </c>
      <c r="P12" s="44" t="s">
        <v>314</v>
      </c>
      <c r="Q12" s="46" t="s">
        <v>10</v>
      </c>
    </row>
    <row r="13" spans="2:17" ht="15" customHeight="1" x14ac:dyDescent="0.3">
      <c r="B13" s="50"/>
      <c r="C13" s="42"/>
      <c r="D13" s="42"/>
      <c r="E13" s="42"/>
      <c r="F13" s="41"/>
      <c r="G13" s="45"/>
      <c r="H13" s="46"/>
      <c r="K13" s="50"/>
      <c r="L13" s="42"/>
      <c r="M13" s="42"/>
      <c r="N13" s="42"/>
      <c r="O13" s="41"/>
      <c r="P13" s="45"/>
      <c r="Q13" s="46"/>
    </row>
    <row r="14" spans="2:17" x14ac:dyDescent="0.3">
      <c r="B14" s="16" t="s">
        <v>146</v>
      </c>
      <c r="C14" s="39">
        <v>750</v>
      </c>
      <c r="D14" s="40">
        <v>63</v>
      </c>
      <c r="E14" s="17">
        <v>3</v>
      </c>
      <c r="F14" s="25">
        <v>181</v>
      </c>
      <c r="G14" s="18">
        <v>308.70000000000005</v>
      </c>
      <c r="H14" s="19">
        <f>G14*POWER((($F$4+$F$6)/2-$F$8)/70,1.26)</f>
        <v>254.20475769504216</v>
      </c>
      <c r="I14" s="20"/>
      <c r="K14" s="16" t="s">
        <v>178</v>
      </c>
      <c r="L14" s="51">
        <v>750</v>
      </c>
      <c r="M14" s="54">
        <v>93</v>
      </c>
      <c r="N14" s="17">
        <v>3</v>
      </c>
      <c r="O14" s="25">
        <v>181</v>
      </c>
      <c r="P14" s="18">
        <v>484.20000000000005</v>
      </c>
      <c r="Q14" s="19">
        <f>P14*POWER((($F$4+$F$6)/2-$F$8)/70,1.24)</f>
        <v>399.95466433341784</v>
      </c>
    </row>
    <row r="15" spans="2:17" x14ac:dyDescent="0.3">
      <c r="B15" s="16" t="s">
        <v>147</v>
      </c>
      <c r="C15" s="39"/>
      <c r="D15" s="40"/>
      <c r="E15" s="17">
        <v>4</v>
      </c>
      <c r="F15" s="25">
        <v>241</v>
      </c>
      <c r="G15" s="18">
        <v>411.6</v>
      </c>
      <c r="H15" s="19">
        <f>G15*POWER((($F$4+$F$6)/2-$F$8)/70,1.26)</f>
        <v>338.93967692672283</v>
      </c>
      <c r="I15" s="20"/>
      <c r="K15" s="16" t="s">
        <v>179</v>
      </c>
      <c r="L15" s="52"/>
      <c r="M15" s="55"/>
      <c r="N15" s="17">
        <v>4</v>
      </c>
      <c r="O15" s="25">
        <v>241</v>
      </c>
      <c r="P15" s="18">
        <v>645.6</v>
      </c>
      <c r="Q15" s="19">
        <f>P15*POWER((($F$4+$F$6)/2-$F$8)/70,1.24)</f>
        <v>533.27288577789045</v>
      </c>
    </row>
    <row r="16" spans="2:17" x14ac:dyDescent="0.3">
      <c r="B16" s="16" t="s">
        <v>148</v>
      </c>
      <c r="C16" s="39"/>
      <c r="D16" s="40"/>
      <c r="E16" s="17">
        <v>5</v>
      </c>
      <c r="F16" s="25">
        <v>301</v>
      </c>
      <c r="G16" s="18">
        <v>514.5</v>
      </c>
      <c r="H16" s="19">
        <f t="shared" ref="H16:H45" si="0">G16*POWER((($F$4+$F$6)/2-$F$8)/70,1.26)</f>
        <v>423.67459615840352</v>
      </c>
      <c r="I16" s="20"/>
      <c r="K16" s="16" t="s">
        <v>180</v>
      </c>
      <c r="L16" s="52"/>
      <c r="M16" s="55"/>
      <c r="N16" s="17">
        <v>5</v>
      </c>
      <c r="O16" s="25">
        <v>301</v>
      </c>
      <c r="P16" s="18">
        <v>807</v>
      </c>
      <c r="Q16" s="19">
        <f t="shared" ref="Q16:Q30" si="1">P16*POWER((($F$4+$F$6)/2-$F$8)/70,1.24)</f>
        <v>666.59110722236301</v>
      </c>
    </row>
    <row r="17" spans="2:17" x14ac:dyDescent="0.3">
      <c r="B17" s="16" t="s">
        <v>149</v>
      </c>
      <c r="C17" s="39"/>
      <c r="D17" s="40"/>
      <c r="E17" s="17">
        <v>6</v>
      </c>
      <c r="F17" s="25">
        <v>361</v>
      </c>
      <c r="G17" s="18">
        <v>617.40000000000009</v>
      </c>
      <c r="H17" s="19">
        <f t="shared" si="0"/>
        <v>508.40951539008432</v>
      </c>
      <c r="I17" s="20"/>
      <c r="K17" s="16" t="s">
        <v>181</v>
      </c>
      <c r="L17" s="52"/>
      <c r="M17" s="55"/>
      <c r="N17" s="17">
        <v>6</v>
      </c>
      <c r="O17" s="25">
        <v>361</v>
      </c>
      <c r="P17" s="18">
        <v>968.40000000000009</v>
      </c>
      <c r="Q17" s="19">
        <f t="shared" si="1"/>
        <v>799.90932866683568</v>
      </c>
    </row>
    <row r="18" spans="2:17" x14ac:dyDescent="0.3">
      <c r="B18" s="16" t="s">
        <v>150</v>
      </c>
      <c r="C18" s="39"/>
      <c r="D18" s="40"/>
      <c r="E18" s="17">
        <v>7</v>
      </c>
      <c r="F18" s="25">
        <v>421</v>
      </c>
      <c r="G18" s="21">
        <v>720.30000000000007</v>
      </c>
      <c r="H18" s="19">
        <f t="shared" si="0"/>
        <v>593.14443462176496</v>
      </c>
      <c r="K18" s="16" t="s">
        <v>182</v>
      </c>
      <c r="L18" s="52"/>
      <c r="M18" s="55"/>
      <c r="N18" s="17">
        <v>7</v>
      </c>
      <c r="O18" s="25">
        <v>421</v>
      </c>
      <c r="P18" s="21">
        <v>1129.8</v>
      </c>
      <c r="Q18" s="19">
        <f t="shared" si="1"/>
        <v>933.22755011130812</v>
      </c>
    </row>
    <row r="19" spans="2:17" x14ac:dyDescent="0.3">
      <c r="B19" s="16" t="s">
        <v>151</v>
      </c>
      <c r="C19" s="39"/>
      <c r="D19" s="40"/>
      <c r="E19" s="17">
        <v>8</v>
      </c>
      <c r="F19" s="25">
        <v>481</v>
      </c>
      <c r="G19" s="21">
        <v>823.2</v>
      </c>
      <c r="H19" s="19">
        <f t="shared" si="0"/>
        <v>677.87935385344565</v>
      </c>
      <c r="K19" s="16" t="s">
        <v>183</v>
      </c>
      <c r="L19" s="52"/>
      <c r="M19" s="55"/>
      <c r="N19" s="17">
        <v>8</v>
      </c>
      <c r="O19" s="25">
        <v>481</v>
      </c>
      <c r="P19" s="21">
        <v>1291.2</v>
      </c>
      <c r="Q19" s="19">
        <f t="shared" si="1"/>
        <v>1066.5457715557809</v>
      </c>
    </row>
    <row r="20" spans="2:17" x14ac:dyDescent="0.3">
      <c r="B20" s="16" t="s">
        <v>152</v>
      </c>
      <c r="C20" s="39"/>
      <c r="D20" s="40"/>
      <c r="E20" s="17">
        <v>9</v>
      </c>
      <c r="F20" s="25">
        <v>541</v>
      </c>
      <c r="G20" s="21">
        <v>926.1</v>
      </c>
      <c r="H20" s="19">
        <f t="shared" si="0"/>
        <v>762.61427308512634</v>
      </c>
      <c r="K20" s="16" t="s">
        <v>184</v>
      </c>
      <c r="L20" s="52"/>
      <c r="M20" s="55"/>
      <c r="N20" s="17">
        <v>9</v>
      </c>
      <c r="O20" s="25">
        <v>541</v>
      </c>
      <c r="P20" s="21">
        <v>1452.6000000000001</v>
      </c>
      <c r="Q20" s="19">
        <f t="shared" si="1"/>
        <v>1199.8639930002535</v>
      </c>
    </row>
    <row r="21" spans="2:17" x14ac:dyDescent="0.3">
      <c r="B21" s="16" t="s">
        <v>153</v>
      </c>
      <c r="C21" s="39"/>
      <c r="D21" s="40"/>
      <c r="E21" s="17">
        <v>10</v>
      </c>
      <c r="F21" s="25">
        <v>601</v>
      </c>
      <c r="G21" s="21">
        <v>1029</v>
      </c>
      <c r="H21" s="19">
        <f t="shared" si="0"/>
        <v>847.34919231680703</v>
      </c>
      <c r="K21" s="16" t="s">
        <v>185</v>
      </c>
      <c r="L21" s="52"/>
      <c r="M21" s="55"/>
      <c r="N21" s="17">
        <v>10</v>
      </c>
      <c r="O21" s="25">
        <v>601</v>
      </c>
      <c r="P21" s="21">
        <v>1614</v>
      </c>
      <c r="Q21" s="19">
        <f t="shared" si="1"/>
        <v>1333.182214444726</v>
      </c>
    </row>
    <row r="22" spans="2:17" ht="15.6" x14ac:dyDescent="0.3">
      <c r="B22" s="16" t="s">
        <v>154</v>
      </c>
      <c r="C22" s="39"/>
      <c r="D22" s="40"/>
      <c r="E22" s="17">
        <v>11</v>
      </c>
      <c r="F22" s="25">
        <v>661</v>
      </c>
      <c r="G22" s="21">
        <v>1131.9000000000001</v>
      </c>
      <c r="H22" s="19">
        <f t="shared" si="0"/>
        <v>932.08411154848784</v>
      </c>
      <c r="I22" s="22"/>
      <c r="K22" s="16" t="s">
        <v>186</v>
      </c>
      <c r="L22" s="52"/>
      <c r="M22" s="55"/>
      <c r="N22" s="17">
        <v>11</v>
      </c>
      <c r="O22" s="25">
        <v>661</v>
      </c>
      <c r="P22" s="21">
        <v>1775.4</v>
      </c>
      <c r="Q22" s="19">
        <f t="shared" si="1"/>
        <v>1466.5004358891986</v>
      </c>
    </row>
    <row r="23" spans="2:17" x14ac:dyDescent="0.3">
      <c r="B23" s="16" t="s">
        <v>155</v>
      </c>
      <c r="C23" s="39"/>
      <c r="D23" s="40"/>
      <c r="E23" s="17">
        <v>12</v>
      </c>
      <c r="F23" s="25">
        <v>721</v>
      </c>
      <c r="G23" s="21">
        <v>1234.8000000000002</v>
      </c>
      <c r="H23" s="19">
        <f t="shared" si="0"/>
        <v>1016.8190307801686</v>
      </c>
      <c r="K23" s="16" t="s">
        <v>187</v>
      </c>
      <c r="L23" s="52"/>
      <c r="M23" s="55"/>
      <c r="N23" s="17">
        <v>12</v>
      </c>
      <c r="O23" s="25">
        <v>721</v>
      </c>
      <c r="P23" s="21">
        <v>1936.8000000000002</v>
      </c>
      <c r="Q23" s="19">
        <f t="shared" si="1"/>
        <v>1599.8186573336714</v>
      </c>
    </row>
    <row r="24" spans="2:17" x14ac:dyDescent="0.3">
      <c r="B24" s="16" t="s">
        <v>156</v>
      </c>
      <c r="C24" s="39"/>
      <c r="D24" s="40"/>
      <c r="E24" s="17">
        <v>13</v>
      </c>
      <c r="F24" s="25">
        <v>781</v>
      </c>
      <c r="G24" s="21">
        <v>1337.7</v>
      </c>
      <c r="H24" s="19">
        <f t="shared" si="0"/>
        <v>1101.5539500118491</v>
      </c>
      <c r="K24" s="16" t="s">
        <v>188</v>
      </c>
      <c r="L24" s="52"/>
      <c r="M24" s="55"/>
      <c r="N24" s="17">
        <v>13</v>
      </c>
      <c r="O24" s="25">
        <v>781</v>
      </c>
      <c r="P24" s="21">
        <v>2098.2000000000003</v>
      </c>
      <c r="Q24" s="19">
        <f t="shared" si="1"/>
        <v>1733.1368787781439</v>
      </c>
    </row>
    <row r="25" spans="2:17" x14ac:dyDescent="0.3">
      <c r="B25" s="16" t="s">
        <v>157</v>
      </c>
      <c r="C25" s="39"/>
      <c r="D25" s="40"/>
      <c r="E25" s="17">
        <v>14</v>
      </c>
      <c r="F25" s="25">
        <v>841</v>
      </c>
      <c r="G25" s="21">
        <v>1440.6000000000001</v>
      </c>
      <c r="H25" s="19">
        <f t="shared" si="0"/>
        <v>1186.2888692435299</v>
      </c>
      <c r="K25" s="16" t="s">
        <v>189</v>
      </c>
      <c r="L25" s="52"/>
      <c r="M25" s="55"/>
      <c r="N25" s="17">
        <v>14</v>
      </c>
      <c r="O25" s="25">
        <v>841</v>
      </c>
      <c r="P25" s="21">
        <v>2259.6</v>
      </c>
      <c r="Q25" s="19">
        <f t="shared" si="1"/>
        <v>1866.4551002226162</v>
      </c>
    </row>
    <row r="26" spans="2:17" x14ac:dyDescent="0.3">
      <c r="B26" s="16" t="s">
        <v>158</v>
      </c>
      <c r="C26" s="39"/>
      <c r="D26" s="40"/>
      <c r="E26" s="17">
        <v>15</v>
      </c>
      <c r="F26" s="25">
        <v>901</v>
      </c>
      <c r="G26" s="21">
        <v>1543.5</v>
      </c>
      <c r="H26" s="19">
        <f t="shared" si="0"/>
        <v>1271.0237884752105</v>
      </c>
      <c r="K26" s="16" t="s">
        <v>190</v>
      </c>
      <c r="L26" s="52"/>
      <c r="M26" s="55"/>
      <c r="N26" s="17">
        <v>15</v>
      </c>
      <c r="O26" s="25">
        <v>901</v>
      </c>
      <c r="P26" s="21">
        <v>2421</v>
      </c>
      <c r="Q26" s="19">
        <f t="shared" si="1"/>
        <v>1999.773321667089</v>
      </c>
    </row>
    <row r="27" spans="2:17" x14ac:dyDescent="0.3">
      <c r="B27" s="16" t="s">
        <v>159</v>
      </c>
      <c r="C27" s="39"/>
      <c r="D27" s="40"/>
      <c r="E27" s="17">
        <v>16</v>
      </c>
      <c r="F27" s="25">
        <v>961</v>
      </c>
      <c r="G27" s="21">
        <v>1646.4</v>
      </c>
      <c r="H27" s="19">
        <f t="shared" si="0"/>
        <v>1355.7587077068913</v>
      </c>
      <c r="K27" s="16" t="s">
        <v>191</v>
      </c>
      <c r="L27" s="52"/>
      <c r="M27" s="55"/>
      <c r="N27" s="17">
        <v>16</v>
      </c>
      <c r="O27" s="25">
        <v>961</v>
      </c>
      <c r="P27" s="21">
        <v>2582.4</v>
      </c>
      <c r="Q27" s="19">
        <f t="shared" si="1"/>
        <v>2133.0915431115618</v>
      </c>
    </row>
    <row r="28" spans="2:17" x14ac:dyDescent="0.3">
      <c r="B28" s="16" t="s">
        <v>160</v>
      </c>
      <c r="C28" s="39"/>
      <c r="D28" s="40"/>
      <c r="E28" s="17">
        <v>17</v>
      </c>
      <c r="F28" s="25">
        <v>1021</v>
      </c>
      <c r="G28" s="21">
        <v>1749.3000000000002</v>
      </c>
      <c r="H28" s="19">
        <f t="shared" si="0"/>
        <v>1440.4936269385721</v>
      </c>
      <c r="K28" s="16" t="s">
        <v>192</v>
      </c>
      <c r="L28" s="52"/>
      <c r="M28" s="55"/>
      <c r="N28" s="17">
        <v>17</v>
      </c>
      <c r="O28" s="25">
        <v>1021</v>
      </c>
      <c r="P28" s="21">
        <v>2743.8</v>
      </c>
      <c r="Q28" s="19">
        <f t="shared" si="1"/>
        <v>2266.4097645560341</v>
      </c>
    </row>
    <row r="29" spans="2:17" x14ac:dyDescent="0.3">
      <c r="B29" s="16" t="s">
        <v>161</v>
      </c>
      <c r="C29" s="39"/>
      <c r="D29" s="40"/>
      <c r="E29" s="17">
        <v>18</v>
      </c>
      <c r="F29" s="25">
        <v>1081</v>
      </c>
      <c r="G29" s="21">
        <v>1852.2</v>
      </c>
      <c r="H29" s="19">
        <f t="shared" si="0"/>
        <v>1525.2285461702527</v>
      </c>
      <c r="K29" s="16" t="s">
        <v>193</v>
      </c>
      <c r="L29" s="52"/>
      <c r="M29" s="55"/>
      <c r="N29" s="17">
        <v>18</v>
      </c>
      <c r="O29" s="25">
        <v>1081</v>
      </c>
      <c r="P29" s="21">
        <v>2905.2000000000003</v>
      </c>
      <c r="Q29" s="19">
        <f t="shared" si="1"/>
        <v>2399.7279860005069</v>
      </c>
    </row>
    <row r="30" spans="2:17" x14ac:dyDescent="0.3">
      <c r="B30" s="16" t="s">
        <v>162</v>
      </c>
      <c r="C30" s="39"/>
      <c r="D30" s="40"/>
      <c r="E30" s="17">
        <v>19</v>
      </c>
      <c r="F30" s="25">
        <v>1141</v>
      </c>
      <c r="G30" s="21">
        <v>1955.1000000000001</v>
      </c>
      <c r="H30" s="19">
        <f t="shared" si="0"/>
        <v>1609.9634654019335</v>
      </c>
      <c r="K30" s="16" t="s">
        <v>194</v>
      </c>
      <c r="L30" s="53"/>
      <c r="M30" s="56"/>
      <c r="N30" s="17">
        <v>19</v>
      </c>
      <c r="O30" s="25">
        <v>1141</v>
      </c>
      <c r="P30" s="21">
        <v>3066.6</v>
      </c>
      <c r="Q30" s="19">
        <f t="shared" si="1"/>
        <v>2533.0462074449792</v>
      </c>
    </row>
    <row r="31" spans="2:17" x14ac:dyDescent="0.3">
      <c r="B31" s="16" t="s">
        <v>163</v>
      </c>
      <c r="C31" s="39"/>
      <c r="D31" s="40"/>
      <c r="E31" s="17">
        <v>20</v>
      </c>
      <c r="F31" s="25">
        <v>1201</v>
      </c>
      <c r="G31" s="21">
        <v>2058</v>
      </c>
      <c r="H31" s="19">
        <f t="shared" si="0"/>
        <v>1694.6983846336141</v>
      </c>
      <c r="K31" s="26"/>
      <c r="L31" s="27"/>
      <c r="M31" s="28"/>
      <c r="N31" s="29"/>
      <c r="O31" s="30"/>
      <c r="P31" s="31"/>
      <c r="Q31" s="32"/>
    </row>
    <row r="32" spans="2:17" x14ac:dyDescent="0.3">
      <c r="B32" s="16" t="s">
        <v>164</v>
      </c>
      <c r="C32" s="39"/>
      <c r="D32" s="40"/>
      <c r="E32" s="17">
        <v>21</v>
      </c>
      <c r="F32" s="25">
        <v>1261</v>
      </c>
      <c r="G32" s="21">
        <v>2160.9</v>
      </c>
      <c r="H32" s="19">
        <f t="shared" si="0"/>
        <v>1779.4333038652949</v>
      </c>
      <c r="K32" s="26"/>
      <c r="L32" s="27"/>
      <c r="M32" s="28"/>
      <c r="N32" s="29"/>
      <c r="O32" s="30"/>
      <c r="P32" s="31"/>
      <c r="Q32" s="32"/>
    </row>
    <row r="33" spans="2:17" x14ac:dyDescent="0.3">
      <c r="B33" s="16" t="s">
        <v>165</v>
      </c>
      <c r="C33" s="39"/>
      <c r="D33" s="40"/>
      <c r="E33" s="17">
        <v>22</v>
      </c>
      <c r="F33" s="25">
        <v>1321</v>
      </c>
      <c r="G33" s="21">
        <v>2263.8000000000002</v>
      </c>
      <c r="H33" s="19">
        <f t="shared" si="0"/>
        <v>1864.1682230969757</v>
      </c>
      <c r="K33" s="26"/>
      <c r="L33" s="27"/>
      <c r="M33" s="28"/>
      <c r="N33" s="29"/>
      <c r="O33" s="30"/>
      <c r="P33" s="31"/>
      <c r="Q33" s="32"/>
    </row>
    <row r="34" spans="2:17" x14ac:dyDescent="0.3">
      <c r="B34" s="16" t="s">
        <v>166</v>
      </c>
      <c r="C34" s="39"/>
      <c r="D34" s="40"/>
      <c r="E34" s="17">
        <v>23</v>
      </c>
      <c r="F34" s="25">
        <v>1381</v>
      </c>
      <c r="G34" s="21">
        <v>2366.7000000000003</v>
      </c>
      <c r="H34" s="19">
        <f t="shared" si="0"/>
        <v>1948.9031423286565</v>
      </c>
      <c r="K34" s="26"/>
      <c r="L34" s="27"/>
      <c r="M34" s="28"/>
      <c r="N34" s="29"/>
      <c r="O34" s="30"/>
      <c r="P34" s="31"/>
      <c r="Q34" s="32"/>
    </row>
    <row r="35" spans="2:17" x14ac:dyDescent="0.3">
      <c r="B35" s="16" t="s">
        <v>167</v>
      </c>
      <c r="C35" s="39"/>
      <c r="D35" s="40"/>
      <c r="E35" s="17">
        <v>24</v>
      </c>
      <c r="F35" s="25">
        <v>1441</v>
      </c>
      <c r="G35" s="21">
        <v>2469.6000000000004</v>
      </c>
      <c r="H35" s="19">
        <f t="shared" si="0"/>
        <v>2033.6380615603373</v>
      </c>
      <c r="K35" s="26"/>
      <c r="L35" s="27"/>
      <c r="M35" s="28"/>
      <c r="N35" s="29"/>
      <c r="O35" s="30"/>
      <c r="P35" s="31"/>
      <c r="Q35" s="32"/>
    </row>
    <row r="36" spans="2:17" x14ac:dyDescent="0.3">
      <c r="B36" s="16" t="s">
        <v>168</v>
      </c>
      <c r="C36" s="39"/>
      <c r="D36" s="40"/>
      <c r="E36" s="17">
        <v>25</v>
      </c>
      <c r="F36" s="25">
        <v>1501</v>
      </c>
      <c r="G36" s="21">
        <v>2572.5</v>
      </c>
      <c r="H36" s="19">
        <f t="shared" si="0"/>
        <v>2118.3729807920176</v>
      </c>
      <c r="K36" s="26"/>
      <c r="L36" s="27"/>
      <c r="M36" s="28"/>
      <c r="N36" s="29"/>
      <c r="O36" s="30"/>
      <c r="P36" s="31"/>
      <c r="Q36" s="32"/>
    </row>
    <row r="37" spans="2:17" x14ac:dyDescent="0.3">
      <c r="B37" s="16" t="s">
        <v>169</v>
      </c>
      <c r="C37" s="39"/>
      <c r="D37" s="40"/>
      <c r="E37" s="17">
        <v>26</v>
      </c>
      <c r="F37" s="25">
        <v>1561</v>
      </c>
      <c r="G37" s="21">
        <v>2675.4</v>
      </c>
      <c r="H37" s="19">
        <f t="shared" si="0"/>
        <v>2203.1079000236982</v>
      </c>
      <c r="K37" s="26"/>
      <c r="L37" s="27"/>
      <c r="M37" s="28"/>
      <c r="N37" s="29"/>
      <c r="O37" s="30"/>
      <c r="P37" s="31"/>
      <c r="Q37" s="32"/>
    </row>
    <row r="38" spans="2:17" x14ac:dyDescent="0.3">
      <c r="B38" s="16" t="s">
        <v>170</v>
      </c>
      <c r="C38" s="39"/>
      <c r="D38" s="40"/>
      <c r="E38" s="17">
        <v>27</v>
      </c>
      <c r="F38" s="25">
        <v>1621</v>
      </c>
      <c r="G38" s="21">
        <v>2778.3</v>
      </c>
      <c r="H38" s="19">
        <f t="shared" si="0"/>
        <v>2287.8428192553793</v>
      </c>
      <c r="K38" s="26"/>
      <c r="L38" s="27"/>
      <c r="M38" s="28"/>
      <c r="N38" s="29"/>
      <c r="O38" s="30"/>
      <c r="P38" s="31"/>
      <c r="Q38" s="32"/>
    </row>
    <row r="39" spans="2:17" x14ac:dyDescent="0.3">
      <c r="B39" s="16" t="s">
        <v>171</v>
      </c>
      <c r="C39" s="39"/>
      <c r="D39" s="40"/>
      <c r="E39" s="17">
        <v>28</v>
      </c>
      <c r="F39" s="25">
        <v>1681</v>
      </c>
      <c r="G39" s="21">
        <v>2881.2000000000003</v>
      </c>
      <c r="H39" s="19">
        <f t="shared" si="0"/>
        <v>2372.5777384870598</v>
      </c>
      <c r="K39" s="26"/>
      <c r="L39" s="27"/>
      <c r="M39" s="28"/>
      <c r="N39" s="29"/>
      <c r="O39" s="30"/>
      <c r="P39" s="31"/>
      <c r="Q39" s="32"/>
    </row>
    <row r="40" spans="2:17" x14ac:dyDescent="0.3">
      <c r="B40" s="16" t="s">
        <v>172</v>
      </c>
      <c r="C40" s="39"/>
      <c r="D40" s="40"/>
      <c r="E40" s="17">
        <v>29</v>
      </c>
      <c r="F40" s="25">
        <v>1741</v>
      </c>
      <c r="G40" s="21">
        <v>2984.1000000000004</v>
      </c>
      <c r="H40" s="19">
        <f t="shared" si="0"/>
        <v>2457.3126577187409</v>
      </c>
      <c r="K40" s="26"/>
      <c r="L40" s="27"/>
      <c r="M40" s="28"/>
      <c r="N40" s="29"/>
      <c r="O40" s="30"/>
      <c r="P40" s="31"/>
      <c r="Q40" s="32"/>
    </row>
    <row r="41" spans="2:17" x14ac:dyDescent="0.3">
      <c r="B41" s="16" t="s">
        <v>173</v>
      </c>
      <c r="C41" s="39"/>
      <c r="D41" s="40"/>
      <c r="E41" s="17">
        <v>30</v>
      </c>
      <c r="F41" s="25">
        <v>1801</v>
      </c>
      <c r="G41" s="21">
        <v>3087</v>
      </c>
      <c r="H41" s="19">
        <f t="shared" si="0"/>
        <v>2542.047576950421</v>
      </c>
      <c r="K41" s="26"/>
      <c r="L41" s="27"/>
      <c r="M41" s="28"/>
      <c r="N41" s="29"/>
      <c r="O41" s="30"/>
      <c r="P41" s="31"/>
      <c r="Q41" s="32"/>
    </row>
    <row r="42" spans="2:17" x14ac:dyDescent="0.3">
      <c r="B42" s="16" t="s">
        <v>174</v>
      </c>
      <c r="C42" s="39"/>
      <c r="D42" s="40"/>
      <c r="E42" s="17">
        <v>31</v>
      </c>
      <c r="F42" s="25">
        <v>1861</v>
      </c>
      <c r="G42" s="21">
        <v>3189.9</v>
      </c>
      <c r="H42" s="19">
        <f t="shared" si="0"/>
        <v>2626.782496182102</v>
      </c>
      <c r="K42" s="26"/>
      <c r="L42" s="27"/>
      <c r="M42" s="28"/>
      <c r="N42" s="29"/>
      <c r="O42" s="30"/>
      <c r="P42" s="31"/>
      <c r="Q42" s="32"/>
    </row>
    <row r="43" spans="2:17" x14ac:dyDescent="0.3">
      <c r="B43" s="16" t="s">
        <v>175</v>
      </c>
      <c r="C43" s="39"/>
      <c r="D43" s="40"/>
      <c r="E43" s="17">
        <v>32</v>
      </c>
      <c r="F43" s="25">
        <v>1921</v>
      </c>
      <c r="G43" s="21">
        <v>3292.8</v>
      </c>
      <c r="H43" s="19">
        <f t="shared" si="0"/>
        <v>2711.5174154137826</v>
      </c>
      <c r="K43" s="26"/>
      <c r="L43" s="27"/>
      <c r="M43" s="28"/>
      <c r="N43" s="29"/>
      <c r="O43" s="30"/>
      <c r="P43" s="31"/>
      <c r="Q43" s="32"/>
    </row>
    <row r="44" spans="2:17" x14ac:dyDescent="0.3">
      <c r="B44" s="16" t="s">
        <v>176</v>
      </c>
      <c r="C44" s="39"/>
      <c r="D44" s="40"/>
      <c r="E44" s="17">
        <v>33</v>
      </c>
      <c r="F44" s="25">
        <v>1981</v>
      </c>
      <c r="G44" s="21">
        <v>3395.7000000000003</v>
      </c>
      <c r="H44" s="19">
        <f t="shared" si="0"/>
        <v>2796.2523346454636</v>
      </c>
      <c r="K44" s="26"/>
      <c r="L44" s="27"/>
      <c r="M44" s="28"/>
      <c r="N44" s="29"/>
      <c r="O44" s="30"/>
      <c r="P44" s="31"/>
      <c r="Q44" s="32"/>
    </row>
    <row r="45" spans="2:17" x14ac:dyDescent="0.3">
      <c r="B45" s="16" t="s">
        <v>177</v>
      </c>
      <c r="C45" s="39"/>
      <c r="D45" s="40"/>
      <c r="E45" s="17">
        <v>34</v>
      </c>
      <c r="F45" s="25">
        <v>2041</v>
      </c>
      <c r="G45" s="21">
        <v>3498.6000000000004</v>
      </c>
      <c r="H45" s="19">
        <f t="shared" si="0"/>
        <v>2880.9872538771442</v>
      </c>
      <c r="K45" s="26"/>
      <c r="L45" s="27"/>
      <c r="M45" s="28"/>
      <c r="N45" s="29"/>
      <c r="O45" s="30"/>
      <c r="P45" s="31"/>
      <c r="Q45" s="32"/>
    </row>
  </sheetData>
  <mergeCells count="20">
    <mergeCell ref="N12:N13"/>
    <mergeCell ref="O12:O13"/>
    <mergeCell ref="P12:P13"/>
    <mergeCell ref="Q12:Q13"/>
    <mergeCell ref="B11:H11"/>
    <mergeCell ref="K11:Q11"/>
    <mergeCell ref="B12:B13"/>
    <mergeCell ref="C12:C13"/>
    <mergeCell ref="D12:D13"/>
    <mergeCell ref="E12:E13"/>
    <mergeCell ref="F12:F13"/>
    <mergeCell ref="G12:G13"/>
    <mergeCell ref="H12:H13"/>
    <mergeCell ref="K12:K13"/>
    <mergeCell ref="C14:C45"/>
    <mergeCell ref="D14:D45"/>
    <mergeCell ref="L14:L30"/>
    <mergeCell ref="M14:M30"/>
    <mergeCell ref="L12:L13"/>
    <mergeCell ref="M12:M1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6"/>
  <sheetViews>
    <sheetView topLeftCell="C6" workbookViewId="0">
      <selection activeCell="Q26" sqref="Q26"/>
    </sheetView>
  </sheetViews>
  <sheetFormatPr defaultColWidth="9.109375" defaultRowHeight="14.4" x14ac:dyDescent="0.3"/>
  <cols>
    <col min="1" max="1" width="5.109375" style="24" customWidth="1"/>
    <col min="2" max="2" width="23.33203125" style="24" customWidth="1"/>
    <col min="3" max="3" width="12.33203125" style="24" customWidth="1"/>
    <col min="4" max="4" width="9.88671875" style="24" customWidth="1"/>
    <col min="5" max="5" width="9.109375" style="24"/>
    <col min="6" max="6" width="8.109375" style="24" customWidth="1"/>
    <col min="7" max="7" width="21" style="24" customWidth="1"/>
    <col min="8" max="8" width="17.88671875" style="24" customWidth="1"/>
    <col min="9" max="9" width="10.44140625" style="24" customWidth="1"/>
    <col min="10" max="10" width="5.109375" style="24" customWidth="1"/>
    <col min="11" max="11" width="23.33203125" style="24" customWidth="1"/>
    <col min="12" max="12" width="12.33203125" style="24" customWidth="1"/>
    <col min="13" max="13" width="9.88671875" style="24" customWidth="1"/>
    <col min="14" max="14" width="9.109375" style="24"/>
    <col min="15" max="15" width="8.109375" style="24" customWidth="1"/>
    <col min="16" max="16" width="21" style="24" customWidth="1"/>
    <col min="17" max="17" width="17.88671875" style="24" customWidth="1"/>
    <col min="18" max="16384" width="9.109375" style="24"/>
  </cols>
  <sheetData>
    <row r="2" spans="2:17" ht="15.6" x14ac:dyDescent="0.3">
      <c r="B2" s="1"/>
      <c r="C2" s="2" t="s">
        <v>0</v>
      </c>
      <c r="D2" s="2"/>
      <c r="E2" s="3"/>
      <c r="F2" s="3"/>
      <c r="G2" s="4"/>
    </row>
    <row r="3" spans="2:17" ht="16.2" thickBot="1" x14ac:dyDescent="0.35">
      <c r="B3" s="5"/>
      <c r="C3" s="6"/>
      <c r="D3" s="6"/>
      <c r="E3" s="6"/>
      <c r="F3" s="6"/>
      <c r="G3" s="7"/>
    </row>
    <row r="4" spans="2:17" ht="16.2" thickBot="1" x14ac:dyDescent="0.35">
      <c r="B4" s="5" t="s">
        <v>1</v>
      </c>
      <c r="C4" s="6"/>
      <c r="D4" s="6"/>
      <c r="E4" s="6"/>
      <c r="F4" s="8">
        <v>90</v>
      </c>
      <c r="G4" s="7"/>
      <c r="J4" s="9" t="s">
        <v>2</v>
      </c>
    </row>
    <row r="5" spans="2:17" ht="16.2" thickBot="1" x14ac:dyDescent="0.35">
      <c r="B5" s="5"/>
      <c r="C5" s="6"/>
      <c r="D5" s="6"/>
      <c r="E5" s="6"/>
      <c r="F5" s="10"/>
      <c r="G5" s="7"/>
    </row>
    <row r="6" spans="2:17" ht="16.2" thickBot="1" x14ac:dyDescent="0.35">
      <c r="B6" s="5" t="s">
        <v>3</v>
      </c>
      <c r="C6" s="6"/>
      <c r="D6" s="6"/>
      <c r="E6" s="6"/>
      <c r="F6" s="8">
        <v>70</v>
      </c>
      <c r="G6" s="7"/>
      <c r="J6" s="24" t="s">
        <v>4</v>
      </c>
      <c r="M6" s="11">
        <f>(F4+F6)/2-F8</f>
        <v>60</v>
      </c>
    </row>
    <row r="7" spans="2:17" ht="16.2" thickBot="1" x14ac:dyDescent="0.35">
      <c r="B7" s="5"/>
      <c r="C7" s="6"/>
      <c r="D7" s="6"/>
      <c r="E7" s="6"/>
      <c r="F7" s="10"/>
      <c r="G7" s="7"/>
    </row>
    <row r="8" spans="2:17" ht="16.2" thickBot="1" x14ac:dyDescent="0.35">
      <c r="B8" s="5" t="s">
        <v>5</v>
      </c>
      <c r="C8" s="6"/>
      <c r="D8" s="6"/>
      <c r="E8" s="6"/>
      <c r="F8" s="8">
        <v>20</v>
      </c>
      <c r="G8" s="7"/>
    </row>
    <row r="9" spans="2:17" ht="15.6" x14ac:dyDescent="0.3">
      <c r="B9" s="12"/>
      <c r="C9" s="13"/>
      <c r="D9" s="13"/>
      <c r="E9" s="13"/>
      <c r="F9" s="14"/>
      <c r="G9" s="15"/>
    </row>
    <row r="11" spans="2:17" ht="17.399999999999999" x14ac:dyDescent="0.3">
      <c r="B11" s="47" t="s">
        <v>195</v>
      </c>
      <c r="C11" s="48"/>
      <c r="D11" s="48"/>
      <c r="E11" s="48"/>
      <c r="F11" s="48"/>
      <c r="G11" s="48"/>
      <c r="H11" s="48"/>
      <c r="K11" s="47" t="s">
        <v>196</v>
      </c>
      <c r="L11" s="48"/>
      <c r="M11" s="48"/>
      <c r="N11" s="48"/>
      <c r="O11" s="48"/>
      <c r="P11" s="48"/>
      <c r="Q11" s="48"/>
    </row>
    <row r="12" spans="2:17" ht="15" customHeight="1" x14ac:dyDescent="0.3">
      <c r="B12" s="49" t="s">
        <v>6</v>
      </c>
      <c r="C12" s="41" t="s">
        <v>7</v>
      </c>
      <c r="D12" s="41" t="s">
        <v>8</v>
      </c>
      <c r="E12" s="41" t="s">
        <v>313</v>
      </c>
      <c r="F12" s="43" t="s">
        <v>9</v>
      </c>
      <c r="G12" s="44" t="s">
        <v>314</v>
      </c>
      <c r="H12" s="46" t="s">
        <v>10</v>
      </c>
      <c r="K12" s="49" t="s">
        <v>6</v>
      </c>
      <c r="L12" s="41" t="s">
        <v>7</v>
      </c>
      <c r="M12" s="41" t="s">
        <v>8</v>
      </c>
      <c r="N12" s="41" t="s">
        <v>313</v>
      </c>
      <c r="O12" s="43" t="s">
        <v>9</v>
      </c>
      <c r="P12" s="44" t="s">
        <v>314</v>
      </c>
      <c r="Q12" s="46" t="s">
        <v>10</v>
      </c>
    </row>
    <row r="13" spans="2:17" ht="15" customHeight="1" x14ac:dyDescent="0.3">
      <c r="B13" s="50"/>
      <c r="C13" s="42"/>
      <c r="D13" s="42"/>
      <c r="E13" s="42"/>
      <c r="F13" s="41"/>
      <c r="G13" s="45"/>
      <c r="H13" s="46"/>
      <c r="K13" s="50"/>
      <c r="L13" s="42"/>
      <c r="M13" s="42"/>
      <c r="N13" s="42"/>
      <c r="O13" s="41"/>
      <c r="P13" s="45"/>
      <c r="Q13" s="46"/>
    </row>
    <row r="14" spans="2:17" x14ac:dyDescent="0.3">
      <c r="B14" s="16" t="s">
        <v>197</v>
      </c>
      <c r="C14" s="39">
        <v>1000</v>
      </c>
      <c r="D14" s="40">
        <v>63</v>
      </c>
      <c r="E14" s="17">
        <v>3</v>
      </c>
      <c r="F14" s="25">
        <v>181</v>
      </c>
      <c r="G14" s="18">
        <v>387.90000000000003</v>
      </c>
      <c r="H14" s="19">
        <f>G14*POWER((($F$4+$F$6)/2-$F$8)/70,1.25)</f>
        <v>319.91624420068791</v>
      </c>
      <c r="I14" s="20"/>
      <c r="K14" s="16" t="s">
        <v>210</v>
      </c>
      <c r="L14" s="51">
        <v>1000</v>
      </c>
      <c r="M14" s="54">
        <v>93</v>
      </c>
      <c r="N14" s="17">
        <v>3</v>
      </c>
      <c r="O14" s="25">
        <v>181</v>
      </c>
      <c r="P14" s="18">
        <v>625.5</v>
      </c>
      <c r="Q14" s="19">
        <f>P14*POWER((($F$4+$F$6)/2-$F$8)/70,1.27)</f>
        <v>514.28622401380323</v>
      </c>
    </row>
    <row r="15" spans="2:17" x14ac:dyDescent="0.3">
      <c r="B15" s="16" t="s">
        <v>198</v>
      </c>
      <c r="C15" s="39"/>
      <c r="D15" s="40"/>
      <c r="E15" s="17">
        <v>4</v>
      </c>
      <c r="F15" s="25">
        <v>241</v>
      </c>
      <c r="G15" s="18">
        <v>517.20000000000005</v>
      </c>
      <c r="H15" s="19">
        <f>G15*POWER((($F$4+$F$6)/2-$F$8)/70,1.25)</f>
        <v>426.55499226758388</v>
      </c>
      <c r="I15" s="20"/>
      <c r="K15" s="16" t="s">
        <v>211</v>
      </c>
      <c r="L15" s="52"/>
      <c r="M15" s="55"/>
      <c r="N15" s="17">
        <v>4</v>
      </c>
      <c r="O15" s="25">
        <v>241</v>
      </c>
      <c r="P15" s="18">
        <v>834</v>
      </c>
      <c r="Q15" s="19">
        <f>P15*POWER((($F$4+$F$6)/2-$F$8)/70,1.27)</f>
        <v>685.71496535173765</v>
      </c>
    </row>
    <row r="16" spans="2:17" x14ac:dyDescent="0.3">
      <c r="B16" s="16" t="s">
        <v>199</v>
      </c>
      <c r="C16" s="39"/>
      <c r="D16" s="40"/>
      <c r="E16" s="17">
        <v>5</v>
      </c>
      <c r="F16" s="25">
        <v>301</v>
      </c>
      <c r="G16" s="18">
        <v>646.5</v>
      </c>
      <c r="H16" s="19">
        <f t="shared" ref="H16:H26" si="0">G16*POWER((($F$4+$F$6)/2-$F$8)/70,1.25)</f>
        <v>533.1937403344798</v>
      </c>
      <c r="I16" s="20"/>
      <c r="K16" s="16" t="s">
        <v>212</v>
      </c>
      <c r="L16" s="52"/>
      <c r="M16" s="55"/>
      <c r="N16" s="17">
        <v>5</v>
      </c>
      <c r="O16" s="25">
        <v>301</v>
      </c>
      <c r="P16" s="18">
        <v>1042.5</v>
      </c>
      <c r="Q16" s="19">
        <f t="shared" ref="Q16:Q26" si="1">P16*POWER((($F$4+$F$6)/2-$F$8)/70,1.27)</f>
        <v>857.14370668967217</v>
      </c>
    </row>
    <row r="17" spans="2:17" x14ac:dyDescent="0.3">
      <c r="B17" s="16" t="s">
        <v>200</v>
      </c>
      <c r="C17" s="39"/>
      <c r="D17" s="40"/>
      <c r="E17" s="17">
        <v>6</v>
      </c>
      <c r="F17" s="25">
        <v>361</v>
      </c>
      <c r="G17" s="18">
        <v>775.80000000000007</v>
      </c>
      <c r="H17" s="19">
        <f t="shared" si="0"/>
        <v>639.83248840137583</v>
      </c>
      <c r="I17" s="20"/>
      <c r="K17" s="16" t="s">
        <v>213</v>
      </c>
      <c r="L17" s="52"/>
      <c r="M17" s="55"/>
      <c r="N17" s="17">
        <v>6</v>
      </c>
      <c r="O17" s="25">
        <v>361</v>
      </c>
      <c r="P17" s="18">
        <v>1251</v>
      </c>
      <c r="Q17" s="19">
        <f t="shared" si="1"/>
        <v>1028.5724480276065</v>
      </c>
    </row>
    <row r="18" spans="2:17" x14ac:dyDescent="0.3">
      <c r="B18" s="16" t="s">
        <v>201</v>
      </c>
      <c r="C18" s="39"/>
      <c r="D18" s="40"/>
      <c r="E18" s="17">
        <v>7</v>
      </c>
      <c r="F18" s="25">
        <v>421</v>
      </c>
      <c r="G18" s="21">
        <v>905.10000000000014</v>
      </c>
      <c r="H18" s="19">
        <f t="shared" si="0"/>
        <v>746.47123646827185</v>
      </c>
      <c r="K18" s="16" t="s">
        <v>214</v>
      </c>
      <c r="L18" s="52"/>
      <c r="M18" s="55"/>
      <c r="N18" s="17">
        <v>7</v>
      </c>
      <c r="O18" s="25">
        <v>421</v>
      </c>
      <c r="P18" s="21">
        <v>1459.5</v>
      </c>
      <c r="Q18" s="19">
        <f t="shared" si="1"/>
        <v>1200.001189365541</v>
      </c>
    </row>
    <row r="19" spans="2:17" x14ac:dyDescent="0.3">
      <c r="B19" s="16" t="s">
        <v>202</v>
      </c>
      <c r="C19" s="39"/>
      <c r="D19" s="40"/>
      <c r="E19" s="17">
        <v>8</v>
      </c>
      <c r="F19" s="25">
        <v>481</v>
      </c>
      <c r="G19" s="21">
        <v>1034.4000000000001</v>
      </c>
      <c r="H19" s="19">
        <f t="shared" si="0"/>
        <v>853.10998453516777</v>
      </c>
      <c r="K19" s="16" t="s">
        <v>215</v>
      </c>
      <c r="L19" s="52"/>
      <c r="M19" s="55"/>
      <c r="N19" s="17">
        <v>8</v>
      </c>
      <c r="O19" s="25">
        <v>481</v>
      </c>
      <c r="P19" s="21">
        <v>1668</v>
      </c>
      <c r="Q19" s="19">
        <f t="shared" si="1"/>
        <v>1371.4299307034753</v>
      </c>
    </row>
    <row r="20" spans="2:17" x14ac:dyDescent="0.3">
      <c r="B20" s="16" t="s">
        <v>203</v>
      </c>
      <c r="C20" s="39"/>
      <c r="D20" s="40"/>
      <c r="E20" s="17">
        <v>9</v>
      </c>
      <c r="F20" s="25">
        <v>541</v>
      </c>
      <c r="G20" s="21">
        <v>1163.7</v>
      </c>
      <c r="H20" s="19">
        <f t="shared" si="0"/>
        <v>959.7487326020638</v>
      </c>
      <c r="K20" s="16" t="s">
        <v>216</v>
      </c>
      <c r="L20" s="52"/>
      <c r="M20" s="55"/>
      <c r="N20" s="17">
        <v>9</v>
      </c>
      <c r="O20" s="25">
        <v>541</v>
      </c>
      <c r="P20" s="21">
        <v>1876.5</v>
      </c>
      <c r="Q20" s="19">
        <f t="shared" si="1"/>
        <v>1542.8586720414098</v>
      </c>
    </row>
    <row r="21" spans="2:17" x14ac:dyDescent="0.3">
      <c r="B21" s="16" t="s">
        <v>204</v>
      </c>
      <c r="C21" s="39"/>
      <c r="D21" s="40"/>
      <c r="E21" s="17">
        <v>10</v>
      </c>
      <c r="F21" s="25">
        <v>601</v>
      </c>
      <c r="G21" s="21">
        <v>1293</v>
      </c>
      <c r="H21" s="19">
        <f t="shared" si="0"/>
        <v>1066.3874806689596</v>
      </c>
      <c r="K21" s="16" t="s">
        <v>217</v>
      </c>
      <c r="L21" s="52"/>
      <c r="M21" s="55"/>
      <c r="N21" s="17">
        <v>10</v>
      </c>
      <c r="O21" s="25">
        <v>601</v>
      </c>
      <c r="P21" s="21">
        <v>2085</v>
      </c>
      <c r="Q21" s="19">
        <f t="shared" si="1"/>
        <v>1714.2874133793443</v>
      </c>
    </row>
    <row r="22" spans="2:17" ht="15.6" x14ac:dyDescent="0.3">
      <c r="B22" s="16" t="s">
        <v>205</v>
      </c>
      <c r="C22" s="39"/>
      <c r="D22" s="40"/>
      <c r="E22" s="17">
        <v>11</v>
      </c>
      <c r="F22" s="25">
        <v>661</v>
      </c>
      <c r="G22" s="21">
        <v>1422.3000000000002</v>
      </c>
      <c r="H22" s="19">
        <f t="shared" si="0"/>
        <v>1173.0262287358557</v>
      </c>
      <c r="I22" s="22"/>
      <c r="K22" s="16" t="s">
        <v>218</v>
      </c>
      <c r="L22" s="52"/>
      <c r="M22" s="55"/>
      <c r="N22" s="17">
        <v>11</v>
      </c>
      <c r="O22" s="25">
        <v>661</v>
      </c>
      <c r="P22" s="21">
        <v>2293.5</v>
      </c>
      <c r="Q22" s="19">
        <f t="shared" si="1"/>
        <v>1885.7161547172786</v>
      </c>
    </row>
    <row r="23" spans="2:17" x14ac:dyDescent="0.3">
      <c r="B23" s="16" t="s">
        <v>206</v>
      </c>
      <c r="C23" s="39"/>
      <c r="D23" s="40"/>
      <c r="E23" s="17">
        <v>12</v>
      </c>
      <c r="F23" s="25">
        <v>721</v>
      </c>
      <c r="G23" s="21">
        <v>1551.6000000000001</v>
      </c>
      <c r="H23" s="19">
        <f t="shared" si="0"/>
        <v>1279.6649768027517</v>
      </c>
      <c r="K23" s="16" t="s">
        <v>219</v>
      </c>
      <c r="L23" s="52"/>
      <c r="M23" s="55"/>
      <c r="N23" s="17">
        <v>12</v>
      </c>
      <c r="O23" s="25">
        <v>721</v>
      </c>
      <c r="P23" s="21">
        <v>2502</v>
      </c>
      <c r="Q23" s="19">
        <f t="shared" si="1"/>
        <v>2057.1448960552129</v>
      </c>
    </row>
    <row r="24" spans="2:17" x14ac:dyDescent="0.3">
      <c r="B24" s="16" t="s">
        <v>207</v>
      </c>
      <c r="C24" s="39"/>
      <c r="D24" s="40"/>
      <c r="E24" s="17">
        <v>13</v>
      </c>
      <c r="F24" s="25">
        <v>781</v>
      </c>
      <c r="G24" s="21">
        <v>1680.9</v>
      </c>
      <c r="H24" s="19">
        <f t="shared" si="0"/>
        <v>1386.3037248696476</v>
      </c>
      <c r="K24" s="16" t="s">
        <v>220</v>
      </c>
      <c r="L24" s="52"/>
      <c r="M24" s="55"/>
      <c r="N24" s="17">
        <v>13</v>
      </c>
      <c r="O24" s="25">
        <v>781</v>
      </c>
      <c r="P24" s="21">
        <v>2710.5</v>
      </c>
      <c r="Q24" s="19">
        <f t="shared" si="1"/>
        <v>2228.5736373931477</v>
      </c>
    </row>
    <row r="25" spans="2:17" x14ac:dyDescent="0.3">
      <c r="B25" s="16" t="s">
        <v>208</v>
      </c>
      <c r="C25" s="39"/>
      <c r="D25" s="40"/>
      <c r="E25" s="17">
        <v>14</v>
      </c>
      <c r="F25" s="25">
        <v>841</v>
      </c>
      <c r="G25" s="21">
        <v>1810.2000000000003</v>
      </c>
      <c r="H25" s="19">
        <f t="shared" si="0"/>
        <v>1492.9424729365437</v>
      </c>
      <c r="K25" s="16" t="s">
        <v>221</v>
      </c>
      <c r="L25" s="52"/>
      <c r="M25" s="55"/>
      <c r="N25" s="17">
        <v>14</v>
      </c>
      <c r="O25" s="25">
        <v>841</v>
      </c>
      <c r="P25" s="21">
        <v>2919</v>
      </c>
      <c r="Q25" s="19">
        <f t="shared" si="1"/>
        <v>2400.002378731082</v>
      </c>
    </row>
    <row r="26" spans="2:17" x14ac:dyDescent="0.3">
      <c r="B26" s="16" t="s">
        <v>209</v>
      </c>
      <c r="C26" s="39"/>
      <c r="D26" s="40"/>
      <c r="E26" s="17">
        <v>15</v>
      </c>
      <c r="F26" s="25">
        <v>901</v>
      </c>
      <c r="G26" s="21">
        <v>1939.5000000000002</v>
      </c>
      <c r="H26" s="19">
        <f t="shared" si="0"/>
        <v>1599.5812210034396</v>
      </c>
      <c r="K26" s="16" t="s">
        <v>222</v>
      </c>
      <c r="L26" s="53"/>
      <c r="M26" s="56"/>
      <c r="N26" s="17">
        <v>15</v>
      </c>
      <c r="O26" s="25">
        <v>901</v>
      </c>
      <c r="P26" s="21">
        <v>3127.5</v>
      </c>
      <c r="Q26" s="19">
        <f t="shared" si="1"/>
        <v>2571.4311200690163</v>
      </c>
    </row>
  </sheetData>
  <mergeCells count="20">
    <mergeCell ref="N12:N13"/>
    <mergeCell ref="O12:O13"/>
    <mergeCell ref="P12:P13"/>
    <mergeCell ref="Q12:Q13"/>
    <mergeCell ref="B11:H11"/>
    <mergeCell ref="K11:Q11"/>
    <mergeCell ref="B12:B13"/>
    <mergeCell ref="C12:C13"/>
    <mergeCell ref="D12:D13"/>
    <mergeCell ref="E12:E13"/>
    <mergeCell ref="F12:F13"/>
    <mergeCell ref="G12:G13"/>
    <mergeCell ref="H12:H13"/>
    <mergeCell ref="K12:K13"/>
    <mergeCell ref="C14:C26"/>
    <mergeCell ref="D14:D26"/>
    <mergeCell ref="L14:L26"/>
    <mergeCell ref="M14:M26"/>
    <mergeCell ref="L12:L13"/>
    <mergeCell ref="M12:M1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6"/>
  <sheetViews>
    <sheetView topLeftCell="C7" workbookViewId="0">
      <selection activeCell="Q22" sqref="Q22"/>
    </sheetView>
  </sheetViews>
  <sheetFormatPr defaultColWidth="9.109375" defaultRowHeight="14.4" x14ac:dyDescent="0.3"/>
  <cols>
    <col min="1" max="1" width="5.109375" style="24" customWidth="1"/>
    <col min="2" max="2" width="23.33203125" style="24" customWidth="1"/>
    <col min="3" max="3" width="12.33203125" style="24" customWidth="1"/>
    <col min="4" max="4" width="9.88671875" style="24" customWidth="1"/>
    <col min="5" max="5" width="9.109375" style="24"/>
    <col min="6" max="6" width="8.109375" style="24" customWidth="1"/>
    <col min="7" max="7" width="21" style="24" customWidth="1"/>
    <col min="8" max="8" width="17.88671875" style="24" customWidth="1"/>
    <col min="9" max="9" width="10.44140625" style="24" customWidth="1"/>
    <col min="10" max="10" width="5.109375" style="24" customWidth="1"/>
    <col min="11" max="11" width="23.33203125" style="24" customWidth="1"/>
    <col min="12" max="12" width="12.33203125" style="24" customWidth="1"/>
    <col min="13" max="13" width="9.88671875" style="24" customWidth="1"/>
    <col min="14" max="14" width="9.109375" style="24"/>
    <col min="15" max="15" width="8.109375" style="24" customWidth="1"/>
    <col min="16" max="16" width="21" style="24" customWidth="1"/>
    <col min="17" max="17" width="17.88671875" style="24" customWidth="1"/>
    <col min="18" max="16384" width="9.109375" style="24"/>
  </cols>
  <sheetData>
    <row r="2" spans="2:17" ht="15.6" x14ac:dyDescent="0.3">
      <c r="B2" s="1"/>
      <c r="C2" s="2" t="s">
        <v>0</v>
      </c>
      <c r="D2" s="2"/>
      <c r="E2" s="3"/>
      <c r="F2" s="3"/>
      <c r="G2" s="4"/>
    </row>
    <row r="3" spans="2:17" ht="16.2" thickBot="1" x14ac:dyDescent="0.35">
      <c r="B3" s="5"/>
      <c r="C3" s="6"/>
      <c r="D3" s="6"/>
      <c r="E3" s="6"/>
      <c r="F3" s="6"/>
      <c r="G3" s="7"/>
    </row>
    <row r="4" spans="2:17" ht="16.2" thickBot="1" x14ac:dyDescent="0.35">
      <c r="B4" s="5" t="s">
        <v>1</v>
      </c>
      <c r="C4" s="6"/>
      <c r="D4" s="6"/>
      <c r="E4" s="6"/>
      <c r="F4" s="8">
        <v>90</v>
      </c>
      <c r="G4" s="7"/>
      <c r="J4" s="9" t="s">
        <v>2</v>
      </c>
    </row>
    <row r="5" spans="2:17" ht="16.2" thickBot="1" x14ac:dyDescent="0.35">
      <c r="B5" s="5"/>
      <c r="C5" s="6"/>
      <c r="D5" s="6"/>
      <c r="E5" s="6"/>
      <c r="F5" s="10"/>
      <c r="G5" s="7"/>
    </row>
    <row r="6" spans="2:17" ht="16.2" thickBot="1" x14ac:dyDescent="0.35">
      <c r="B6" s="5" t="s">
        <v>3</v>
      </c>
      <c r="C6" s="6"/>
      <c r="D6" s="6"/>
      <c r="E6" s="6"/>
      <c r="F6" s="8">
        <v>70</v>
      </c>
      <c r="G6" s="7"/>
      <c r="J6" s="24" t="s">
        <v>4</v>
      </c>
      <c r="M6" s="11">
        <f>(F4+F6)/2-F8</f>
        <v>60</v>
      </c>
    </row>
    <row r="7" spans="2:17" ht="16.2" thickBot="1" x14ac:dyDescent="0.35">
      <c r="B7" s="5"/>
      <c r="C7" s="6"/>
      <c r="D7" s="6"/>
      <c r="E7" s="6"/>
      <c r="F7" s="10"/>
      <c r="G7" s="7"/>
    </row>
    <row r="8" spans="2:17" ht="16.2" thickBot="1" x14ac:dyDescent="0.35">
      <c r="B8" s="5" t="s">
        <v>5</v>
      </c>
      <c r="C8" s="6"/>
      <c r="D8" s="6"/>
      <c r="E8" s="6"/>
      <c r="F8" s="8">
        <v>20</v>
      </c>
      <c r="G8" s="7"/>
    </row>
    <row r="9" spans="2:17" ht="15.6" x14ac:dyDescent="0.3">
      <c r="B9" s="12"/>
      <c r="C9" s="13"/>
      <c r="D9" s="13"/>
      <c r="E9" s="13"/>
      <c r="F9" s="14"/>
      <c r="G9" s="15"/>
    </row>
    <row r="11" spans="2:17" ht="17.399999999999999" x14ac:dyDescent="0.3">
      <c r="B11" s="47" t="s">
        <v>223</v>
      </c>
      <c r="C11" s="48"/>
      <c r="D11" s="48"/>
      <c r="E11" s="48"/>
      <c r="F11" s="48"/>
      <c r="G11" s="48"/>
      <c r="H11" s="48"/>
      <c r="K11" s="47" t="s">
        <v>224</v>
      </c>
      <c r="L11" s="48"/>
      <c r="M11" s="48"/>
      <c r="N11" s="48"/>
      <c r="O11" s="48"/>
      <c r="P11" s="48"/>
      <c r="Q11" s="48"/>
    </row>
    <row r="12" spans="2:17" ht="15" customHeight="1" x14ac:dyDescent="0.3">
      <c r="B12" s="49" t="s">
        <v>6</v>
      </c>
      <c r="C12" s="41" t="s">
        <v>7</v>
      </c>
      <c r="D12" s="41" t="s">
        <v>8</v>
      </c>
      <c r="E12" s="41" t="s">
        <v>313</v>
      </c>
      <c r="F12" s="43" t="s">
        <v>9</v>
      </c>
      <c r="G12" s="44" t="s">
        <v>314</v>
      </c>
      <c r="H12" s="46" t="s">
        <v>10</v>
      </c>
      <c r="K12" s="49" t="s">
        <v>6</v>
      </c>
      <c r="L12" s="41" t="s">
        <v>7</v>
      </c>
      <c r="M12" s="41" t="s">
        <v>8</v>
      </c>
      <c r="N12" s="41" t="s">
        <v>313</v>
      </c>
      <c r="O12" s="43" t="s">
        <v>9</v>
      </c>
      <c r="P12" s="44" t="s">
        <v>314</v>
      </c>
      <c r="Q12" s="46" t="s">
        <v>10</v>
      </c>
    </row>
    <row r="13" spans="2:17" ht="15" customHeight="1" x14ac:dyDescent="0.3">
      <c r="B13" s="50"/>
      <c r="C13" s="42"/>
      <c r="D13" s="42"/>
      <c r="E13" s="42"/>
      <c r="F13" s="41"/>
      <c r="G13" s="45"/>
      <c r="H13" s="46"/>
      <c r="K13" s="50"/>
      <c r="L13" s="42"/>
      <c r="M13" s="42"/>
      <c r="N13" s="42"/>
      <c r="O13" s="41"/>
      <c r="P13" s="45"/>
      <c r="Q13" s="46"/>
    </row>
    <row r="14" spans="2:17" x14ac:dyDescent="0.3">
      <c r="B14" s="16" t="s">
        <v>225</v>
      </c>
      <c r="C14" s="39">
        <v>1250</v>
      </c>
      <c r="D14" s="40">
        <v>63</v>
      </c>
      <c r="E14" s="17">
        <v>3</v>
      </c>
      <c r="F14" s="25">
        <v>181</v>
      </c>
      <c r="G14" s="18">
        <v>462.90000000000003</v>
      </c>
      <c r="H14" s="19">
        <f>G14*POWER((($F$4+$F$6)/2-$F$8)/70,1.25)</f>
        <v>381.77166651327258</v>
      </c>
      <c r="I14" s="20"/>
      <c r="K14" s="16" t="s">
        <v>238</v>
      </c>
      <c r="L14" s="51">
        <v>1250</v>
      </c>
      <c r="M14" s="54">
        <v>93</v>
      </c>
      <c r="N14" s="17">
        <v>3</v>
      </c>
      <c r="O14" s="25">
        <v>181</v>
      </c>
      <c r="P14" s="18">
        <v>762.90000000000009</v>
      </c>
      <c r="Q14" s="19">
        <f>P14*POWER((($F$4+$F$6)/2-$F$8)/70,1.27)</f>
        <v>627.25653125520478</v>
      </c>
    </row>
    <row r="15" spans="2:17" x14ac:dyDescent="0.3">
      <c r="B15" s="16" t="s">
        <v>226</v>
      </c>
      <c r="C15" s="39"/>
      <c r="D15" s="40"/>
      <c r="E15" s="17">
        <v>4</v>
      </c>
      <c r="F15" s="25">
        <v>241</v>
      </c>
      <c r="G15" s="18">
        <v>617.20000000000005</v>
      </c>
      <c r="H15" s="19">
        <f>G15*POWER((($F$4+$F$6)/2-$F$8)/70,1.25)</f>
        <v>509.02888868436349</v>
      </c>
      <c r="I15" s="20"/>
      <c r="K15" s="16" t="s">
        <v>239</v>
      </c>
      <c r="L15" s="52"/>
      <c r="M15" s="55"/>
      <c r="N15" s="17">
        <v>4</v>
      </c>
      <c r="O15" s="25">
        <v>241</v>
      </c>
      <c r="P15" s="18">
        <v>1017.2</v>
      </c>
      <c r="Q15" s="19">
        <f>P15*POWER((($F$4+$F$6)/2-$F$8)/70,1.27)</f>
        <v>836.34204167360622</v>
      </c>
    </row>
    <row r="16" spans="2:17" x14ac:dyDescent="0.3">
      <c r="B16" s="16" t="s">
        <v>227</v>
      </c>
      <c r="C16" s="39"/>
      <c r="D16" s="40"/>
      <c r="E16" s="17">
        <v>5</v>
      </c>
      <c r="F16" s="25">
        <v>301</v>
      </c>
      <c r="G16" s="18">
        <v>771.5</v>
      </c>
      <c r="H16" s="19">
        <f t="shared" ref="H16:H26" si="0">G16*POWER((($F$4+$F$6)/2-$F$8)/70,1.25)</f>
        <v>636.28611085545424</v>
      </c>
      <c r="I16" s="20"/>
      <c r="K16" s="16" t="s">
        <v>240</v>
      </c>
      <c r="L16" s="52"/>
      <c r="M16" s="55"/>
      <c r="N16" s="17">
        <v>5</v>
      </c>
      <c r="O16" s="25">
        <v>301</v>
      </c>
      <c r="P16" s="18">
        <v>1271.5</v>
      </c>
      <c r="Q16" s="19">
        <f t="shared" ref="Q16:Q23" si="1">P16*POWER((($F$4+$F$6)/2-$F$8)/70,1.27)</f>
        <v>1045.4275520920078</v>
      </c>
    </row>
    <row r="17" spans="2:17" x14ac:dyDescent="0.3">
      <c r="B17" s="16" t="s">
        <v>228</v>
      </c>
      <c r="C17" s="39"/>
      <c r="D17" s="40"/>
      <c r="E17" s="17">
        <v>6</v>
      </c>
      <c r="F17" s="25">
        <v>361</v>
      </c>
      <c r="G17" s="18">
        <v>925.80000000000007</v>
      </c>
      <c r="H17" s="19">
        <f t="shared" si="0"/>
        <v>763.54333302654516</v>
      </c>
      <c r="I17" s="20"/>
      <c r="K17" s="16" t="s">
        <v>241</v>
      </c>
      <c r="L17" s="52"/>
      <c r="M17" s="55"/>
      <c r="N17" s="17">
        <v>6</v>
      </c>
      <c r="O17" s="25">
        <v>361</v>
      </c>
      <c r="P17" s="18">
        <v>1525.8000000000002</v>
      </c>
      <c r="Q17" s="19">
        <f t="shared" si="1"/>
        <v>1254.5130625104096</v>
      </c>
    </row>
    <row r="18" spans="2:17" x14ac:dyDescent="0.3">
      <c r="B18" s="16" t="s">
        <v>229</v>
      </c>
      <c r="C18" s="39"/>
      <c r="D18" s="40"/>
      <c r="E18" s="17">
        <v>7</v>
      </c>
      <c r="F18" s="25">
        <v>421</v>
      </c>
      <c r="G18" s="21">
        <v>1080.1000000000001</v>
      </c>
      <c r="H18" s="19">
        <f t="shared" si="0"/>
        <v>890.80055519763607</v>
      </c>
      <c r="K18" s="16" t="s">
        <v>242</v>
      </c>
      <c r="L18" s="52"/>
      <c r="M18" s="55"/>
      <c r="N18" s="17">
        <v>7</v>
      </c>
      <c r="O18" s="25">
        <v>421</v>
      </c>
      <c r="P18" s="21">
        <v>1780.1000000000001</v>
      </c>
      <c r="Q18" s="19">
        <f t="shared" si="1"/>
        <v>1463.5985729288109</v>
      </c>
    </row>
    <row r="19" spans="2:17" x14ac:dyDescent="0.3">
      <c r="B19" s="16" t="s">
        <v>230</v>
      </c>
      <c r="C19" s="39"/>
      <c r="D19" s="40"/>
      <c r="E19" s="17">
        <v>8</v>
      </c>
      <c r="F19" s="25">
        <v>481</v>
      </c>
      <c r="G19" s="21">
        <v>1234.4000000000001</v>
      </c>
      <c r="H19" s="19">
        <f t="shared" si="0"/>
        <v>1018.057777368727</v>
      </c>
      <c r="K19" s="16" t="s">
        <v>243</v>
      </c>
      <c r="L19" s="52"/>
      <c r="M19" s="55"/>
      <c r="N19" s="17">
        <v>8</v>
      </c>
      <c r="O19" s="25">
        <v>481</v>
      </c>
      <c r="P19" s="21">
        <v>2034.4</v>
      </c>
      <c r="Q19" s="19">
        <f t="shared" si="1"/>
        <v>1672.6840833472124</v>
      </c>
    </row>
    <row r="20" spans="2:17" x14ac:dyDescent="0.3">
      <c r="B20" s="16" t="s">
        <v>231</v>
      </c>
      <c r="C20" s="39"/>
      <c r="D20" s="40"/>
      <c r="E20" s="17">
        <v>9</v>
      </c>
      <c r="F20" s="25">
        <v>541</v>
      </c>
      <c r="G20" s="21">
        <v>1388.7</v>
      </c>
      <c r="H20" s="19">
        <f t="shared" si="0"/>
        <v>1145.3149995398178</v>
      </c>
      <c r="K20" s="16" t="s">
        <v>244</v>
      </c>
      <c r="L20" s="52"/>
      <c r="M20" s="55"/>
      <c r="N20" s="17">
        <v>9</v>
      </c>
      <c r="O20" s="25">
        <v>541</v>
      </c>
      <c r="P20" s="21">
        <v>2288.7000000000003</v>
      </c>
      <c r="Q20" s="19">
        <f t="shared" si="1"/>
        <v>1881.7695937656142</v>
      </c>
    </row>
    <row r="21" spans="2:17" x14ac:dyDescent="0.3">
      <c r="B21" s="16" t="s">
        <v>232</v>
      </c>
      <c r="C21" s="39"/>
      <c r="D21" s="40"/>
      <c r="E21" s="17">
        <v>10</v>
      </c>
      <c r="F21" s="25">
        <v>601</v>
      </c>
      <c r="G21" s="21">
        <v>1543</v>
      </c>
      <c r="H21" s="19">
        <f t="shared" si="0"/>
        <v>1272.5722217109085</v>
      </c>
      <c r="K21" s="16" t="s">
        <v>245</v>
      </c>
      <c r="L21" s="52"/>
      <c r="M21" s="55"/>
      <c r="N21" s="17">
        <v>10</v>
      </c>
      <c r="O21" s="25">
        <v>601</v>
      </c>
      <c r="P21" s="21">
        <v>2543</v>
      </c>
      <c r="Q21" s="19">
        <f t="shared" si="1"/>
        <v>2090.8551041840155</v>
      </c>
    </row>
    <row r="22" spans="2:17" ht="15.6" x14ac:dyDescent="0.3">
      <c r="B22" s="16" t="s">
        <v>233</v>
      </c>
      <c r="C22" s="39"/>
      <c r="D22" s="40"/>
      <c r="E22" s="17">
        <v>11</v>
      </c>
      <c r="F22" s="25">
        <v>661</v>
      </c>
      <c r="G22" s="21">
        <v>1697.3000000000002</v>
      </c>
      <c r="H22" s="19">
        <f t="shared" si="0"/>
        <v>1399.8294438819996</v>
      </c>
      <c r="I22" s="22"/>
      <c r="K22" s="16" t="s">
        <v>246</v>
      </c>
      <c r="L22" s="52"/>
      <c r="M22" s="55"/>
      <c r="N22" s="17">
        <v>11</v>
      </c>
      <c r="O22" s="25">
        <v>661</v>
      </c>
      <c r="P22" s="21">
        <v>2797.3</v>
      </c>
      <c r="Q22" s="19">
        <f t="shared" si="1"/>
        <v>2299.9406146024171</v>
      </c>
    </row>
    <row r="23" spans="2:17" x14ac:dyDescent="0.3">
      <c r="B23" s="16" t="s">
        <v>234</v>
      </c>
      <c r="C23" s="39"/>
      <c r="D23" s="40"/>
      <c r="E23" s="17">
        <v>12</v>
      </c>
      <c r="F23" s="25">
        <v>721</v>
      </c>
      <c r="G23" s="21">
        <v>1851.6000000000001</v>
      </c>
      <c r="H23" s="19">
        <f t="shared" si="0"/>
        <v>1527.0866660530903</v>
      </c>
      <c r="K23" s="16" t="s">
        <v>247</v>
      </c>
      <c r="L23" s="53"/>
      <c r="M23" s="56"/>
      <c r="N23" s="17">
        <v>12</v>
      </c>
      <c r="O23" s="25">
        <v>721</v>
      </c>
      <c r="P23" s="21">
        <v>3051.6000000000004</v>
      </c>
      <c r="Q23" s="19">
        <f t="shared" si="1"/>
        <v>2509.0261250208191</v>
      </c>
    </row>
    <row r="24" spans="2:17" x14ac:dyDescent="0.3">
      <c r="B24" s="16" t="s">
        <v>235</v>
      </c>
      <c r="C24" s="39"/>
      <c r="D24" s="40"/>
      <c r="E24" s="17">
        <v>13</v>
      </c>
      <c r="F24" s="25">
        <v>781</v>
      </c>
      <c r="G24" s="21">
        <v>2005.9</v>
      </c>
      <c r="H24" s="19">
        <f t="shared" si="0"/>
        <v>1654.3438882241812</v>
      </c>
      <c r="K24" s="33"/>
      <c r="L24" s="34"/>
      <c r="M24" s="35"/>
      <c r="N24" s="36"/>
      <c r="O24" s="37"/>
      <c r="P24" s="38"/>
      <c r="Q24" s="32"/>
    </row>
    <row r="25" spans="2:17" x14ac:dyDescent="0.3">
      <c r="B25" s="16" t="s">
        <v>236</v>
      </c>
      <c r="C25" s="39"/>
      <c r="D25" s="40"/>
      <c r="E25" s="17">
        <v>14</v>
      </c>
      <c r="F25" s="25">
        <v>841</v>
      </c>
      <c r="G25" s="21">
        <v>2160.2000000000003</v>
      </c>
      <c r="H25" s="19">
        <f t="shared" si="0"/>
        <v>1781.6011103952721</v>
      </c>
      <c r="K25" s="33"/>
      <c r="L25" s="34"/>
      <c r="M25" s="35"/>
      <c r="N25" s="36"/>
      <c r="O25" s="37"/>
      <c r="P25" s="38"/>
      <c r="Q25" s="32"/>
    </row>
    <row r="26" spans="2:17" x14ac:dyDescent="0.3">
      <c r="B26" s="16" t="s">
        <v>237</v>
      </c>
      <c r="C26" s="39"/>
      <c r="D26" s="40"/>
      <c r="E26" s="17">
        <v>15</v>
      </c>
      <c r="F26" s="25">
        <v>901</v>
      </c>
      <c r="G26" s="21">
        <v>2314.5</v>
      </c>
      <c r="H26" s="19">
        <f t="shared" si="0"/>
        <v>1908.8583325663628</v>
      </c>
      <c r="K26" s="33"/>
      <c r="L26" s="34"/>
      <c r="M26" s="35"/>
      <c r="N26" s="36"/>
      <c r="O26" s="37"/>
      <c r="P26" s="38"/>
      <c r="Q26" s="32"/>
    </row>
  </sheetData>
  <mergeCells count="20">
    <mergeCell ref="N12:N13"/>
    <mergeCell ref="O12:O13"/>
    <mergeCell ref="P12:P13"/>
    <mergeCell ref="Q12:Q13"/>
    <mergeCell ref="B11:H11"/>
    <mergeCell ref="K11:Q11"/>
    <mergeCell ref="B12:B13"/>
    <mergeCell ref="C12:C13"/>
    <mergeCell ref="D12:D13"/>
    <mergeCell ref="E12:E13"/>
    <mergeCell ref="F12:F13"/>
    <mergeCell ref="G12:G13"/>
    <mergeCell ref="H12:H13"/>
    <mergeCell ref="K12:K13"/>
    <mergeCell ref="C14:C26"/>
    <mergeCell ref="D14:D26"/>
    <mergeCell ref="L14:L23"/>
    <mergeCell ref="M14:M23"/>
    <mergeCell ref="L12:L13"/>
    <mergeCell ref="M12:M1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6"/>
  <sheetViews>
    <sheetView topLeftCell="C13" workbookViewId="0">
      <selection activeCell="Q20" sqref="Q20"/>
    </sheetView>
  </sheetViews>
  <sheetFormatPr defaultColWidth="9.109375" defaultRowHeight="14.4" x14ac:dyDescent="0.3"/>
  <cols>
    <col min="1" max="1" width="5.109375" style="24" customWidth="1"/>
    <col min="2" max="2" width="23.33203125" style="24" customWidth="1"/>
    <col min="3" max="3" width="12.33203125" style="24" customWidth="1"/>
    <col min="4" max="4" width="9.88671875" style="24" customWidth="1"/>
    <col min="5" max="5" width="9.109375" style="24"/>
    <col min="6" max="6" width="8.109375" style="24" customWidth="1"/>
    <col min="7" max="7" width="21" style="24" customWidth="1"/>
    <col min="8" max="8" width="17.88671875" style="24" customWidth="1"/>
    <col min="9" max="9" width="10.44140625" style="24" customWidth="1"/>
    <col min="10" max="10" width="5.109375" style="24" customWidth="1"/>
    <col min="11" max="11" width="23.33203125" style="24" customWidth="1"/>
    <col min="12" max="12" width="12.33203125" style="24" customWidth="1"/>
    <col min="13" max="13" width="9.88671875" style="24" customWidth="1"/>
    <col min="14" max="14" width="9.109375" style="24"/>
    <col min="15" max="15" width="8.109375" style="24" customWidth="1"/>
    <col min="16" max="16" width="21" style="24" customWidth="1"/>
    <col min="17" max="17" width="17.88671875" style="24" customWidth="1"/>
    <col min="18" max="16384" width="9.109375" style="24"/>
  </cols>
  <sheetData>
    <row r="2" spans="2:17" ht="15.6" x14ac:dyDescent="0.3">
      <c r="B2" s="1"/>
      <c r="C2" s="2" t="s">
        <v>0</v>
      </c>
      <c r="D2" s="2"/>
      <c r="E2" s="3"/>
      <c r="F2" s="3"/>
      <c r="G2" s="4"/>
    </row>
    <row r="3" spans="2:17" ht="16.2" thickBot="1" x14ac:dyDescent="0.35">
      <c r="B3" s="5"/>
      <c r="C3" s="6"/>
      <c r="D3" s="6"/>
      <c r="E3" s="6"/>
      <c r="F3" s="6"/>
      <c r="G3" s="7"/>
    </row>
    <row r="4" spans="2:17" ht="16.2" thickBot="1" x14ac:dyDescent="0.35">
      <c r="B4" s="5" t="s">
        <v>1</v>
      </c>
      <c r="C4" s="6"/>
      <c r="D4" s="6"/>
      <c r="E4" s="6"/>
      <c r="F4" s="8">
        <v>90</v>
      </c>
      <c r="G4" s="7"/>
      <c r="J4" s="9" t="s">
        <v>2</v>
      </c>
    </row>
    <row r="5" spans="2:17" ht="16.2" thickBot="1" x14ac:dyDescent="0.35">
      <c r="B5" s="5"/>
      <c r="C5" s="6"/>
      <c r="D5" s="6"/>
      <c r="E5" s="6"/>
      <c r="F5" s="10"/>
      <c r="G5" s="7"/>
    </row>
    <row r="6" spans="2:17" ht="16.2" thickBot="1" x14ac:dyDescent="0.35">
      <c r="B6" s="5" t="s">
        <v>3</v>
      </c>
      <c r="C6" s="6"/>
      <c r="D6" s="6"/>
      <c r="E6" s="6"/>
      <c r="F6" s="8">
        <v>70</v>
      </c>
      <c r="G6" s="7"/>
      <c r="J6" s="24" t="s">
        <v>4</v>
      </c>
      <c r="M6" s="11">
        <f>(F4+F6)/2-F8</f>
        <v>60</v>
      </c>
    </row>
    <row r="7" spans="2:17" ht="16.2" thickBot="1" x14ac:dyDescent="0.35">
      <c r="B7" s="5"/>
      <c r="C7" s="6"/>
      <c r="D7" s="6"/>
      <c r="E7" s="6"/>
      <c r="F7" s="10"/>
      <c r="G7" s="7"/>
    </row>
    <row r="8" spans="2:17" ht="16.2" thickBot="1" x14ac:dyDescent="0.35">
      <c r="B8" s="5" t="s">
        <v>5</v>
      </c>
      <c r="C8" s="6"/>
      <c r="D8" s="6"/>
      <c r="E8" s="6"/>
      <c r="F8" s="8">
        <v>20</v>
      </c>
      <c r="G8" s="7"/>
    </row>
    <row r="9" spans="2:17" ht="15.6" x14ac:dyDescent="0.3">
      <c r="B9" s="12"/>
      <c r="C9" s="13"/>
      <c r="D9" s="13"/>
      <c r="E9" s="13"/>
      <c r="F9" s="14"/>
      <c r="G9" s="15"/>
    </row>
    <row r="11" spans="2:17" ht="17.399999999999999" x14ac:dyDescent="0.3">
      <c r="B11" s="47" t="s">
        <v>248</v>
      </c>
      <c r="C11" s="48"/>
      <c r="D11" s="48"/>
      <c r="E11" s="48"/>
      <c r="F11" s="48"/>
      <c r="G11" s="48"/>
      <c r="H11" s="48"/>
      <c r="K11" s="47" t="s">
        <v>249</v>
      </c>
      <c r="L11" s="48"/>
      <c r="M11" s="48"/>
      <c r="N11" s="48"/>
      <c r="O11" s="48"/>
      <c r="P11" s="48"/>
      <c r="Q11" s="48"/>
    </row>
    <row r="12" spans="2:17" ht="15" customHeight="1" x14ac:dyDescent="0.3">
      <c r="B12" s="49" t="s">
        <v>6</v>
      </c>
      <c r="C12" s="41" t="s">
        <v>7</v>
      </c>
      <c r="D12" s="41" t="s">
        <v>8</v>
      </c>
      <c r="E12" s="41" t="s">
        <v>313</v>
      </c>
      <c r="F12" s="43" t="s">
        <v>9</v>
      </c>
      <c r="G12" s="44" t="s">
        <v>314</v>
      </c>
      <c r="H12" s="46" t="s">
        <v>10</v>
      </c>
      <c r="K12" s="49" t="s">
        <v>6</v>
      </c>
      <c r="L12" s="41" t="s">
        <v>7</v>
      </c>
      <c r="M12" s="41" t="s">
        <v>8</v>
      </c>
      <c r="N12" s="41" t="s">
        <v>313</v>
      </c>
      <c r="O12" s="43" t="s">
        <v>9</v>
      </c>
      <c r="P12" s="44" t="s">
        <v>314</v>
      </c>
      <c r="Q12" s="46" t="s">
        <v>10</v>
      </c>
    </row>
    <row r="13" spans="2:17" ht="15" customHeight="1" x14ac:dyDescent="0.3">
      <c r="B13" s="50"/>
      <c r="C13" s="42"/>
      <c r="D13" s="42"/>
      <c r="E13" s="42"/>
      <c r="F13" s="41"/>
      <c r="G13" s="45"/>
      <c r="H13" s="46"/>
      <c r="K13" s="50"/>
      <c r="L13" s="42"/>
      <c r="M13" s="42"/>
      <c r="N13" s="42"/>
      <c r="O13" s="41"/>
      <c r="P13" s="45"/>
      <c r="Q13" s="46"/>
    </row>
    <row r="14" spans="2:17" x14ac:dyDescent="0.3">
      <c r="B14" s="16" t="s">
        <v>250</v>
      </c>
      <c r="C14" s="39">
        <v>1500</v>
      </c>
      <c r="D14" s="40">
        <v>63</v>
      </c>
      <c r="E14" s="17">
        <v>3</v>
      </c>
      <c r="F14" s="25">
        <v>181</v>
      </c>
      <c r="G14" s="18">
        <v>534.90000000000009</v>
      </c>
      <c r="H14" s="19">
        <f>G14*POWER((($F$4+$F$6)/2-$F$8)/70,1.25)</f>
        <v>441.15287193335394</v>
      </c>
      <c r="I14" s="20"/>
      <c r="K14" s="16" t="s">
        <v>263</v>
      </c>
      <c r="L14" s="51">
        <v>1500</v>
      </c>
      <c r="M14" s="54">
        <v>93</v>
      </c>
      <c r="N14" s="17">
        <v>3</v>
      </c>
      <c r="O14" s="25">
        <v>181</v>
      </c>
      <c r="P14" s="18">
        <v>897.30000000000007</v>
      </c>
      <c r="Q14" s="19">
        <f>P14*POWER((($F$4+$F$6)/2-$F$8)/70,1.27)</f>
        <v>737.76023790181569</v>
      </c>
    </row>
    <row r="15" spans="2:17" x14ac:dyDescent="0.3">
      <c r="B15" s="16" t="s">
        <v>251</v>
      </c>
      <c r="C15" s="39"/>
      <c r="D15" s="40"/>
      <c r="E15" s="17">
        <v>4</v>
      </c>
      <c r="F15" s="25">
        <v>241</v>
      </c>
      <c r="G15" s="18">
        <v>713.2</v>
      </c>
      <c r="H15" s="19">
        <f>G15*POWER((($F$4+$F$6)/2-$F$8)/70,1.25)</f>
        <v>588.20382924447188</v>
      </c>
      <c r="I15" s="20"/>
      <c r="K15" s="16" t="s">
        <v>264</v>
      </c>
      <c r="L15" s="52"/>
      <c r="M15" s="55"/>
      <c r="N15" s="17">
        <v>4</v>
      </c>
      <c r="O15" s="25">
        <v>241</v>
      </c>
      <c r="P15" s="18">
        <v>1196.4000000000001</v>
      </c>
      <c r="Q15" s="19">
        <f>P15*POWER((($F$4+$F$6)/2-$F$8)/70,1.27)</f>
        <v>983.68031720242095</v>
      </c>
    </row>
    <row r="16" spans="2:17" x14ac:dyDescent="0.3">
      <c r="B16" s="16" t="s">
        <v>252</v>
      </c>
      <c r="C16" s="39"/>
      <c r="D16" s="40"/>
      <c r="E16" s="17">
        <v>5</v>
      </c>
      <c r="F16" s="25">
        <v>301</v>
      </c>
      <c r="G16" s="18">
        <v>891.5</v>
      </c>
      <c r="H16" s="19">
        <f t="shared" ref="H16:H26" si="0">G16*POWER((($F$4+$F$6)/2-$F$8)/70,1.25)</f>
        <v>735.2547865555897</v>
      </c>
      <c r="I16" s="20"/>
      <c r="K16" s="16" t="s">
        <v>265</v>
      </c>
      <c r="L16" s="52"/>
      <c r="M16" s="55"/>
      <c r="N16" s="17">
        <v>5</v>
      </c>
      <c r="O16" s="25">
        <v>301</v>
      </c>
      <c r="P16" s="18">
        <v>1495.5</v>
      </c>
      <c r="Q16" s="19">
        <f t="shared" ref="Q16:Q21" si="1">P16*POWER((($F$4+$F$6)/2-$F$8)/70,1.27)</f>
        <v>1229.6003965030261</v>
      </c>
    </row>
    <row r="17" spans="2:17" x14ac:dyDescent="0.3">
      <c r="B17" s="16" t="s">
        <v>253</v>
      </c>
      <c r="C17" s="39"/>
      <c r="D17" s="40"/>
      <c r="E17" s="17">
        <v>6</v>
      </c>
      <c r="F17" s="25">
        <v>361</v>
      </c>
      <c r="G17" s="18">
        <v>1069.8000000000002</v>
      </c>
      <c r="H17" s="19">
        <f t="shared" si="0"/>
        <v>882.30574386670787</v>
      </c>
      <c r="I17" s="20"/>
      <c r="K17" s="16" t="s">
        <v>266</v>
      </c>
      <c r="L17" s="52"/>
      <c r="M17" s="55"/>
      <c r="N17" s="17">
        <v>6</v>
      </c>
      <c r="O17" s="25">
        <v>361</v>
      </c>
      <c r="P17" s="18">
        <v>1794.6000000000001</v>
      </c>
      <c r="Q17" s="19">
        <f t="shared" si="1"/>
        <v>1475.5204758036314</v>
      </c>
    </row>
    <row r="18" spans="2:17" x14ac:dyDescent="0.3">
      <c r="B18" s="16" t="s">
        <v>254</v>
      </c>
      <c r="C18" s="39"/>
      <c r="D18" s="40"/>
      <c r="E18" s="17">
        <v>7</v>
      </c>
      <c r="F18" s="25">
        <v>421</v>
      </c>
      <c r="G18" s="21">
        <v>1248.1000000000001</v>
      </c>
      <c r="H18" s="19">
        <f t="shared" si="0"/>
        <v>1029.3567011778257</v>
      </c>
      <c r="K18" s="16" t="s">
        <v>267</v>
      </c>
      <c r="L18" s="52"/>
      <c r="M18" s="55"/>
      <c r="N18" s="17">
        <v>7</v>
      </c>
      <c r="O18" s="25">
        <v>421</v>
      </c>
      <c r="P18" s="21">
        <v>2093.7000000000003</v>
      </c>
      <c r="Q18" s="19">
        <f t="shared" si="1"/>
        <v>1721.4405551042366</v>
      </c>
    </row>
    <row r="19" spans="2:17" x14ac:dyDescent="0.3">
      <c r="B19" s="16" t="s">
        <v>255</v>
      </c>
      <c r="C19" s="39"/>
      <c r="D19" s="40"/>
      <c r="E19" s="17">
        <v>8</v>
      </c>
      <c r="F19" s="25">
        <v>481</v>
      </c>
      <c r="G19" s="21">
        <v>1426.4</v>
      </c>
      <c r="H19" s="19">
        <f t="shared" si="0"/>
        <v>1176.4076584889438</v>
      </c>
      <c r="K19" s="16" t="s">
        <v>268</v>
      </c>
      <c r="L19" s="52"/>
      <c r="M19" s="55"/>
      <c r="N19" s="17">
        <v>8</v>
      </c>
      <c r="O19" s="25">
        <v>481</v>
      </c>
      <c r="P19" s="21">
        <v>2392.8000000000002</v>
      </c>
      <c r="Q19" s="19">
        <f t="shared" si="1"/>
        <v>1967.3606344048419</v>
      </c>
    </row>
    <row r="20" spans="2:17" x14ac:dyDescent="0.3">
      <c r="B20" s="16" t="s">
        <v>256</v>
      </c>
      <c r="C20" s="39"/>
      <c r="D20" s="40"/>
      <c r="E20" s="17">
        <v>9</v>
      </c>
      <c r="F20" s="25">
        <v>541</v>
      </c>
      <c r="G20" s="21">
        <v>1604.7</v>
      </c>
      <c r="H20" s="19">
        <f t="shared" si="0"/>
        <v>1323.4586158000616</v>
      </c>
      <c r="K20" s="16" t="s">
        <v>269</v>
      </c>
      <c r="L20" s="52"/>
      <c r="M20" s="55"/>
      <c r="N20" s="17">
        <v>9</v>
      </c>
      <c r="O20" s="25">
        <v>541</v>
      </c>
      <c r="P20" s="21">
        <v>2691.9</v>
      </c>
      <c r="Q20" s="19">
        <f t="shared" si="1"/>
        <v>2213.2807137054469</v>
      </c>
    </row>
    <row r="21" spans="2:17" x14ac:dyDescent="0.3">
      <c r="B21" s="16" t="s">
        <v>257</v>
      </c>
      <c r="C21" s="39"/>
      <c r="D21" s="40"/>
      <c r="E21" s="17">
        <v>10</v>
      </c>
      <c r="F21" s="25">
        <v>601</v>
      </c>
      <c r="G21" s="21">
        <v>1783</v>
      </c>
      <c r="H21" s="19">
        <f t="shared" si="0"/>
        <v>1470.5095731111794</v>
      </c>
      <c r="K21" s="16" t="s">
        <v>270</v>
      </c>
      <c r="L21" s="53"/>
      <c r="M21" s="56"/>
      <c r="N21" s="17">
        <v>10</v>
      </c>
      <c r="O21" s="25">
        <v>601</v>
      </c>
      <c r="P21" s="21">
        <v>2991</v>
      </c>
      <c r="Q21" s="19">
        <f t="shared" si="1"/>
        <v>2459.2007930060522</v>
      </c>
    </row>
    <row r="22" spans="2:17" ht="15.6" x14ac:dyDescent="0.3">
      <c r="B22" s="16" t="s">
        <v>258</v>
      </c>
      <c r="C22" s="39"/>
      <c r="D22" s="40"/>
      <c r="E22" s="17">
        <v>11</v>
      </c>
      <c r="F22" s="25">
        <v>661</v>
      </c>
      <c r="G22" s="21">
        <v>1961.3000000000002</v>
      </c>
      <c r="H22" s="19">
        <f t="shared" si="0"/>
        <v>1617.5605304222977</v>
      </c>
      <c r="I22" s="22"/>
      <c r="K22" s="33"/>
      <c r="L22" s="34"/>
      <c r="M22" s="35"/>
      <c r="N22" s="36"/>
      <c r="O22" s="37"/>
      <c r="P22" s="38"/>
      <c r="Q22" s="32"/>
    </row>
    <row r="23" spans="2:17" x14ac:dyDescent="0.3">
      <c r="B23" s="16" t="s">
        <v>259</v>
      </c>
      <c r="C23" s="39"/>
      <c r="D23" s="40"/>
      <c r="E23" s="17">
        <v>12</v>
      </c>
      <c r="F23" s="25">
        <v>721</v>
      </c>
      <c r="G23" s="21">
        <v>2139.6000000000004</v>
      </c>
      <c r="H23" s="19">
        <f t="shared" si="0"/>
        <v>1764.6114877334157</v>
      </c>
      <c r="K23" s="33"/>
      <c r="L23" s="34"/>
      <c r="M23" s="35"/>
      <c r="N23" s="36"/>
      <c r="O23" s="37"/>
      <c r="P23" s="38"/>
      <c r="Q23" s="32"/>
    </row>
    <row r="24" spans="2:17" x14ac:dyDescent="0.3">
      <c r="B24" s="16" t="s">
        <v>260</v>
      </c>
      <c r="C24" s="39"/>
      <c r="D24" s="40"/>
      <c r="E24" s="17">
        <v>13</v>
      </c>
      <c r="F24" s="25">
        <v>781</v>
      </c>
      <c r="G24" s="21">
        <v>2317.9</v>
      </c>
      <c r="H24" s="19">
        <f t="shared" si="0"/>
        <v>1911.6624450445333</v>
      </c>
      <c r="K24" s="33"/>
      <c r="L24" s="34"/>
      <c r="M24" s="35"/>
      <c r="N24" s="36"/>
      <c r="O24" s="37"/>
      <c r="P24" s="38"/>
      <c r="Q24" s="32"/>
    </row>
    <row r="25" spans="2:17" x14ac:dyDescent="0.3">
      <c r="B25" s="16" t="s">
        <v>261</v>
      </c>
      <c r="C25" s="39"/>
      <c r="D25" s="40"/>
      <c r="E25" s="17">
        <v>14</v>
      </c>
      <c r="F25" s="25">
        <v>841</v>
      </c>
      <c r="G25" s="21">
        <v>2496.2000000000003</v>
      </c>
      <c r="H25" s="19">
        <f t="shared" si="0"/>
        <v>2058.7134023556514</v>
      </c>
      <c r="K25" s="33"/>
      <c r="L25" s="34"/>
      <c r="M25" s="35"/>
      <c r="N25" s="36"/>
      <c r="O25" s="37"/>
      <c r="P25" s="38"/>
      <c r="Q25" s="32"/>
    </row>
    <row r="26" spans="2:17" x14ac:dyDescent="0.3">
      <c r="B26" s="16" t="s">
        <v>262</v>
      </c>
      <c r="C26" s="39"/>
      <c r="D26" s="40"/>
      <c r="E26" s="17">
        <v>15</v>
      </c>
      <c r="F26" s="25">
        <v>901</v>
      </c>
      <c r="G26" s="21">
        <v>2674.5</v>
      </c>
      <c r="H26" s="19">
        <f t="shared" si="0"/>
        <v>2205.7643596667695</v>
      </c>
      <c r="K26" s="33"/>
      <c r="L26" s="34"/>
      <c r="M26" s="35"/>
      <c r="N26" s="36"/>
      <c r="O26" s="37"/>
      <c r="P26" s="38"/>
      <c r="Q26" s="32"/>
    </row>
  </sheetData>
  <mergeCells count="20">
    <mergeCell ref="N12:N13"/>
    <mergeCell ref="O12:O13"/>
    <mergeCell ref="P12:P13"/>
    <mergeCell ref="Q12:Q13"/>
    <mergeCell ref="B11:H11"/>
    <mergeCell ref="K11:Q11"/>
    <mergeCell ref="B12:B13"/>
    <mergeCell ref="C12:C13"/>
    <mergeCell ref="D12:D13"/>
    <mergeCell ref="E12:E13"/>
    <mergeCell ref="F12:F13"/>
    <mergeCell ref="G12:G13"/>
    <mergeCell ref="H12:H13"/>
    <mergeCell ref="K12:K13"/>
    <mergeCell ref="C14:C26"/>
    <mergeCell ref="D14:D26"/>
    <mergeCell ref="L14:L21"/>
    <mergeCell ref="M14:M21"/>
    <mergeCell ref="L12:L13"/>
    <mergeCell ref="M12:M1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6"/>
  <sheetViews>
    <sheetView topLeftCell="C7" workbookViewId="0">
      <selection activeCell="Q26" sqref="Q26"/>
    </sheetView>
  </sheetViews>
  <sheetFormatPr defaultColWidth="9.109375" defaultRowHeight="14.4" x14ac:dyDescent="0.3"/>
  <cols>
    <col min="1" max="1" width="5.109375" style="24" customWidth="1"/>
    <col min="2" max="2" width="23.33203125" style="24" customWidth="1"/>
    <col min="3" max="3" width="12.33203125" style="24" customWidth="1"/>
    <col min="4" max="4" width="9.88671875" style="24" customWidth="1"/>
    <col min="5" max="5" width="9.109375" style="24"/>
    <col min="6" max="6" width="8.109375" style="24" customWidth="1"/>
    <col min="7" max="7" width="21" style="24" customWidth="1"/>
    <col min="8" max="8" width="17.88671875" style="24" customWidth="1"/>
    <col min="9" max="9" width="10.44140625" style="24" customWidth="1"/>
    <col min="10" max="10" width="5.109375" style="24" customWidth="1"/>
    <col min="11" max="11" width="23.33203125" style="24" customWidth="1"/>
    <col min="12" max="12" width="12.33203125" style="24" customWidth="1"/>
    <col min="13" max="13" width="9.88671875" style="24" customWidth="1"/>
    <col min="14" max="14" width="9.109375" style="24"/>
    <col min="15" max="15" width="8.109375" style="24" customWidth="1"/>
    <col min="16" max="16" width="21" style="24" customWidth="1"/>
    <col min="17" max="17" width="17.88671875" style="24" customWidth="1"/>
    <col min="18" max="16384" width="9.109375" style="24"/>
  </cols>
  <sheetData>
    <row r="2" spans="2:17" ht="15.6" x14ac:dyDescent="0.3">
      <c r="B2" s="1"/>
      <c r="C2" s="2" t="s">
        <v>0</v>
      </c>
      <c r="D2" s="2"/>
      <c r="E2" s="3"/>
      <c r="F2" s="3"/>
      <c r="G2" s="4"/>
    </row>
    <row r="3" spans="2:17" ht="16.2" thickBot="1" x14ac:dyDescent="0.35">
      <c r="B3" s="5"/>
      <c r="C3" s="6"/>
      <c r="D3" s="6"/>
      <c r="E3" s="6"/>
      <c r="F3" s="6"/>
      <c r="G3" s="7"/>
    </row>
    <row r="4" spans="2:17" ht="16.2" thickBot="1" x14ac:dyDescent="0.35">
      <c r="B4" s="5" t="s">
        <v>1</v>
      </c>
      <c r="C4" s="6"/>
      <c r="D4" s="6"/>
      <c r="E4" s="6"/>
      <c r="F4" s="8">
        <v>90</v>
      </c>
      <c r="G4" s="7"/>
      <c r="J4" s="9" t="s">
        <v>2</v>
      </c>
    </row>
    <row r="5" spans="2:17" ht="16.2" thickBot="1" x14ac:dyDescent="0.35">
      <c r="B5" s="5"/>
      <c r="C5" s="6"/>
      <c r="D5" s="6"/>
      <c r="E5" s="6"/>
      <c r="F5" s="10"/>
      <c r="G5" s="7"/>
    </row>
    <row r="6" spans="2:17" ht="16.2" thickBot="1" x14ac:dyDescent="0.35">
      <c r="B6" s="5" t="s">
        <v>3</v>
      </c>
      <c r="C6" s="6"/>
      <c r="D6" s="6"/>
      <c r="E6" s="6"/>
      <c r="F6" s="8">
        <v>70</v>
      </c>
      <c r="G6" s="7"/>
      <c r="J6" s="24" t="s">
        <v>4</v>
      </c>
      <c r="M6" s="11">
        <f>(F4+F6)/2-F8</f>
        <v>60</v>
      </c>
    </row>
    <row r="7" spans="2:17" ht="16.2" thickBot="1" x14ac:dyDescent="0.35">
      <c r="B7" s="5"/>
      <c r="C7" s="6"/>
      <c r="D7" s="6"/>
      <c r="E7" s="6"/>
      <c r="F7" s="10"/>
      <c r="G7" s="7"/>
    </row>
    <row r="8" spans="2:17" ht="16.2" thickBot="1" x14ac:dyDescent="0.35">
      <c r="B8" s="5" t="s">
        <v>5</v>
      </c>
      <c r="C8" s="6"/>
      <c r="D8" s="6"/>
      <c r="E8" s="6"/>
      <c r="F8" s="8">
        <v>20</v>
      </c>
      <c r="G8" s="7"/>
    </row>
    <row r="9" spans="2:17" ht="15.6" x14ac:dyDescent="0.3">
      <c r="B9" s="12"/>
      <c r="C9" s="13"/>
      <c r="D9" s="13"/>
      <c r="E9" s="13"/>
      <c r="F9" s="14"/>
      <c r="G9" s="15"/>
    </row>
    <row r="11" spans="2:17" ht="17.399999999999999" x14ac:dyDescent="0.3">
      <c r="B11" s="47" t="s">
        <v>271</v>
      </c>
      <c r="C11" s="48"/>
      <c r="D11" s="48"/>
      <c r="E11" s="48"/>
      <c r="F11" s="48"/>
      <c r="G11" s="48"/>
      <c r="H11" s="48"/>
      <c r="K11" s="47" t="s">
        <v>272</v>
      </c>
      <c r="L11" s="48"/>
      <c r="M11" s="48"/>
      <c r="N11" s="48"/>
      <c r="O11" s="48"/>
      <c r="P11" s="48"/>
      <c r="Q11" s="48"/>
    </row>
    <row r="12" spans="2:17" ht="15" customHeight="1" x14ac:dyDescent="0.3">
      <c r="B12" s="49" t="s">
        <v>6</v>
      </c>
      <c r="C12" s="41" t="s">
        <v>7</v>
      </c>
      <c r="D12" s="41" t="s">
        <v>8</v>
      </c>
      <c r="E12" s="41" t="s">
        <v>313</v>
      </c>
      <c r="F12" s="43" t="s">
        <v>9</v>
      </c>
      <c r="G12" s="44" t="s">
        <v>314</v>
      </c>
      <c r="H12" s="46" t="s">
        <v>10</v>
      </c>
      <c r="K12" s="49" t="s">
        <v>6</v>
      </c>
      <c r="L12" s="41" t="s">
        <v>7</v>
      </c>
      <c r="M12" s="41" t="s">
        <v>8</v>
      </c>
      <c r="N12" s="41" t="s">
        <v>313</v>
      </c>
      <c r="O12" s="43" t="s">
        <v>9</v>
      </c>
      <c r="P12" s="44" t="s">
        <v>314</v>
      </c>
      <c r="Q12" s="46" t="s">
        <v>10</v>
      </c>
    </row>
    <row r="13" spans="2:17" ht="15" customHeight="1" x14ac:dyDescent="0.3">
      <c r="B13" s="50"/>
      <c r="C13" s="42"/>
      <c r="D13" s="42"/>
      <c r="E13" s="42"/>
      <c r="F13" s="41"/>
      <c r="G13" s="45"/>
      <c r="H13" s="46"/>
      <c r="K13" s="50"/>
      <c r="L13" s="42"/>
      <c r="M13" s="42"/>
      <c r="N13" s="42"/>
      <c r="O13" s="41"/>
      <c r="P13" s="45"/>
      <c r="Q13" s="46"/>
    </row>
    <row r="14" spans="2:17" x14ac:dyDescent="0.3">
      <c r="B14" s="16" t="s">
        <v>273</v>
      </c>
      <c r="C14" s="39">
        <v>1750</v>
      </c>
      <c r="D14" s="40">
        <v>63</v>
      </c>
      <c r="E14" s="17">
        <v>3</v>
      </c>
      <c r="F14" s="25">
        <v>181</v>
      </c>
      <c r="G14" s="18">
        <v>604.5</v>
      </c>
      <c r="H14" s="19">
        <f>G14*POWER((($F$4+$F$6)/2-$F$8)/70,1.25)</f>
        <v>498.55470383943242</v>
      </c>
      <c r="I14" s="20"/>
      <c r="K14" s="16" t="s">
        <v>286</v>
      </c>
      <c r="L14" s="51">
        <v>1750</v>
      </c>
      <c r="M14" s="54">
        <v>93</v>
      </c>
      <c r="N14" s="17">
        <v>3</v>
      </c>
      <c r="O14" s="25">
        <v>181</v>
      </c>
      <c r="P14" s="18">
        <v>1029.3000000000002</v>
      </c>
      <c r="Q14" s="19">
        <f>P14*POWER((($F$4+$F$6)/2-$F$8)/70,1.28)</f>
        <v>844.9871062403729</v>
      </c>
    </row>
    <row r="15" spans="2:17" x14ac:dyDescent="0.3">
      <c r="B15" s="16" t="s">
        <v>274</v>
      </c>
      <c r="C15" s="39"/>
      <c r="D15" s="40"/>
      <c r="E15" s="17">
        <v>4</v>
      </c>
      <c r="F15" s="25">
        <v>241</v>
      </c>
      <c r="G15" s="18">
        <v>806</v>
      </c>
      <c r="H15" s="19">
        <f>G15*POWER((($F$4+$F$6)/2-$F$8)/70,1.25)</f>
        <v>664.73960511924327</v>
      </c>
      <c r="I15" s="20"/>
      <c r="K15" s="16" t="s">
        <v>287</v>
      </c>
      <c r="L15" s="52"/>
      <c r="M15" s="55"/>
      <c r="N15" s="17">
        <v>4</v>
      </c>
      <c r="O15" s="25">
        <v>241</v>
      </c>
      <c r="P15" s="18">
        <v>1372.4</v>
      </c>
      <c r="Q15" s="19">
        <f>P15*POWER((($F$4+$F$6)/2-$F$8)/70,1.28)</f>
        <v>1126.6494749871638</v>
      </c>
    </row>
    <row r="16" spans="2:17" x14ac:dyDescent="0.3">
      <c r="B16" s="16" t="s">
        <v>275</v>
      </c>
      <c r="C16" s="39"/>
      <c r="D16" s="40"/>
      <c r="E16" s="17">
        <v>5</v>
      </c>
      <c r="F16" s="25">
        <v>301</v>
      </c>
      <c r="G16" s="18">
        <v>1007.5</v>
      </c>
      <c r="H16" s="19">
        <f t="shared" ref="H16:H26" si="0">G16*POWER((($F$4+$F$6)/2-$F$8)/70,1.25)</f>
        <v>830.92450639905405</v>
      </c>
      <c r="I16" s="20"/>
      <c r="K16" s="16" t="s">
        <v>288</v>
      </c>
      <c r="L16" s="52"/>
      <c r="M16" s="55"/>
      <c r="N16" s="17">
        <v>5</v>
      </c>
      <c r="O16" s="25">
        <v>301</v>
      </c>
      <c r="P16" s="18">
        <v>1715.5</v>
      </c>
      <c r="Q16" s="19">
        <f t="shared" ref="Q16:Q20" si="1">P16*POWER((($F$4+$F$6)/2-$F$8)/70,1.28)</f>
        <v>1408.3118437339547</v>
      </c>
    </row>
    <row r="17" spans="2:17" x14ac:dyDescent="0.3">
      <c r="B17" s="16" t="s">
        <v>276</v>
      </c>
      <c r="C17" s="39"/>
      <c r="D17" s="40"/>
      <c r="E17" s="17">
        <v>6</v>
      </c>
      <c r="F17" s="25">
        <v>361</v>
      </c>
      <c r="G17" s="18">
        <v>1209</v>
      </c>
      <c r="H17" s="19">
        <f t="shared" si="0"/>
        <v>997.10940767886484</v>
      </c>
      <c r="I17" s="20"/>
      <c r="K17" s="16" t="s">
        <v>289</v>
      </c>
      <c r="L17" s="52"/>
      <c r="M17" s="55"/>
      <c r="N17" s="17">
        <v>6</v>
      </c>
      <c r="O17" s="25">
        <v>361</v>
      </c>
      <c r="P17" s="18">
        <v>2058.6000000000004</v>
      </c>
      <c r="Q17" s="19">
        <f t="shared" si="1"/>
        <v>1689.9742124807458</v>
      </c>
    </row>
    <row r="18" spans="2:17" x14ac:dyDescent="0.3">
      <c r="B18" s="16" t="s">
        <v>277</v>
      </c>
      <c r="C18" s="39"/>
      <c r="D18" s="40"/>
      <c r="E18" s="17">
        <v>7</v>
      </c>
      <c r="F18" s="25">
        <v>421</v>
      </c>
      <c r="G18" s="21">
        <v>1410.5</v>
      </c>
      <c r="H18" s="19">
        <f t="shared" si="0"/>
        <v>1163.2943089586756</v>
      </c>
      <c r="K18" s="16" t="s">
        <v>290</v>
      </c>
      <c r="L18" s="52"/>
      <c r="M18" s="55"/>
      <c r="N18" s="17">
        <v>7</v>
      </c>
      <c r="O18" s="25">
        <v>421</v>
      </c>
      <c r="P18" s="21">
        <v>2401.7000000000003</v>
      </c>
      <c r="Q18" s="19">
        <f t="shared" si="1"/>
        <v>1971.6365812275367</v>
      </c>
    </row>
    <row r="19" spans="2:17" x14ac:dyDescent="0.3">
      <c r="B19" s="16" t="s">
        <v>278</v>
      </c>
      <c r="C19" s="39"/>
      <c r="D19" s="40"/>
      <c r="E19" s="17">
        <v>8</v>
      </c>
      <c r="F19" s="25">
        <v>481</v>
      </c>
      <c r="G19" s="21">
        <v>1612</v>
      </c>
      <c r="H19" s="19">
        <f t="shared" si="0"/>
        <v>1329.4792102384865</v>
      </c>
      <c r="K19" s="16" t="s">
        <v>291</v>
      </c>
      <c r="L19" s="52"/>
      <c r="M19" s="55"/>
      <c r="N19" s="17">
        <v>8</v>
      </c>
      <c r="O19" s="25">
        <v>481</v>
      </c>
      <c r="P19" s="21">
        <v>2744.8</v>
      </c>
      <c r="Q19" s="19">
        <f t="shared" si="1"/>
        <v>2253.2989499743276</v>
      </c>
    </row>
    <row r="20" spans="2:17" x14ac:dyDescent="0.3">
      <c r="B20" s="16" t="s">
        <v>279</v>
      </c>
      <c r="C20" s="39"/>
      <c r="D20" s="40"/>
      <c r="E20" s="17">
        <v>9</v>
      </c>
      <c r="F20" s="25">
        <v>541</v>
      </c>
      <c r="G20" s="21">
        <v>1813.5</v>
      </c>
      <c r="H20" s="19">
        <f t="shared" si="0"/>
        <v>1495.6641115182972</v>
      </c>
      <c r="K20" s="16" t="s">
        <v>292</v>
      </c>
      <c r="L20" s="53"/>
      <c r="M20" s="56"/>
      <c r="N20" s="17">
        <v>9</v>
      </c>
      <c r="O20" s="25">
        <v>541</v>
      </c>
      <c r="P20" s="21">
        <v>3087.9</v>
      </c>
      <c r="Q20" s="19">
        <f t="shared" si="1"/>
        <v>2534.9613187211185</v>
      </c>
    </row>
    <row r="21" spans="2:17" x14ac:dyDescent="0.3">
      <c r="B21" s="16" t="s">
        <v>280</v>
      </c>
      <c r="C21" s="39"/>
      <c r="D21" s="40"/>
      <c r="E21" s="17">
        <v>10</v>
      </c>
      <c r="F21" s="25">
        <v>601</v>
      </c>
      <c r="G21" s="21">
        <v>2015</v>
      </c>
      <c r="H21" s="19">
        <f t="shared" si="0"/>
        <v>1661.8490127981081</v>
      </c>
      <c r="K21" s="33"/>
      <c r="L21" s="34"/>
      <c r="M21" s="35"/>
      <c r="N21" s="36"/>
      <c r="O21" s="37"/>
      <c r="P21" s="38"/>
      <c r="Q21" s="32"/>
    </row>
    <row r="22" spans="2:17" ht="15.6" x14ac:dyDescent="0.3">
      <c r="B22" s="16" t="s">
        <v>281</v>
      </c>
      <c r="C22" s="39"/>
      <c r="D22" s="40"/>
      <c r="E22" s="17">
        <v>11</v>
      </c>
      <c r="F22" s="25">
        <v>661</v>
      </c>
      <c r="G22" s="21">
        <v>2216.5</v>
      </c>
      <c r="H22" s="19">
        <f t="shared" si="0"/>
        <v>1828.0339140779188</v>
      </c>
      <c r="I22" s="22"/>
      <c r="K22" s="33"/>
      <c r="L22" s="34"/>
      <c r="M22" s="35"/>
      <c r="N22" s="36"/>
      <c r="O22" s="37"/>
      <c r="P22" s="38"/>
      <c r="Q22" s="32"/>
    </row>
    <row r="23" spans="2:17" x14ac:dyDescent="0.3">
      <c r="B23" s="16" t="s">
        <v>282</v>
      </c>
      <c r="C23" s="39"/>
      <c r="D23" s="40"/>
      <c r="E23" s="17">
        <v>12</v>
      </c>
      <c r="F23" s="25">
        <v>721</v>
      </c>
      <c r="G23" s="21">
        <v>2418</v>
      </c>
      <c r="H23" s="19">
        <f t="shared" si="0"/>
        <v>1994.2188153577297</v>
      </c>
      <c r="K23" s="33"/>
      <c r="L23" s="34"/>
      <c r="M23" s="35"/>
      <c r="N23" s="36"/>
      <c r="O23" s="37"/>
      <c r="P23" s="38"/>
      <c r="Q23" s="32"/>
    </row>
    <row r="24" spans="2:17" x14ac:dyDescent="0.3">
      <c r="B24" s="16" t="s">
        <v>283</v>
      </c>
      <c r="C24" s="39"/>
      <c r="D24" s="40"/>
      <c r="E24" s="17">
        <v>13</v>
      </c>
      <c r="F24" s="25">
        <v>781</v>
      </c>
      <c r="G24" s="21">
        <v>2619.5</v>
      </c>
      <c r="H24" s="19">
        <f t="shared" si="0"/>
        <v>2160.4037166375406</v>
      </c>
      <c r="K24" s="33"/>
      <c r="L24" s="34"/>
      <c r="M24" s="35"/>
      <c r="N24" s="36"/>
      <c r="O24" s="37"/>
      <c r="P24" s="38"/>
      <c r="Q24" s="32"/>
    </row>
    <row r="25" spans="2:17" x14ac:dyDescent="0.3">
      <c r="B25" s="16" t="s">
        <v>284</v>
      </c>
      <c r="C25" s="39"/>
      <c r="D25" s="40"/>
      <c r="E25" s="17">
        <v>14</v>
      </c>
      <c r="F25" s="25">
        <v>841</v>
      </c>
      <c r="G25" s="21">
        <v>2821</v>
      </c>
      <c r="H25" s="19">
        <f t="shared" si="0"/>
        <v>2326.5886179173513</v>
      </c>
      <c r="K25" s="33"/>
      <c r="L25" s="34"/>
      <c r="M25" s="35"/>
      <c r="N25" s="36"/>
      <c r="O25" s="37"/>
      <c r="P25" s="38"/>
      <c r="Q25" s="32"/>
    </row>
    <row r="26" spans="2:17" x14ac:dyDescent="0.3">
      <c r="B26" s="16" t="s">
        <v>285</v>
      </c>
      <c r="C26" s="39"/>
      <c r="D26" s="40"/>
      <c r="E26" s="17">
        <v>15</v>
      </c>
      <c r="F26" s="25">
        <v>901</v>
      </c>
      <c r="G26" s="21">
        <v>3022.5</v>
      </c>
      <c r="H26" s="19">
        <f t="shared" si="0"/>
        <v>2492.7735191971619</v>
      </c>
      <c r="K26" s="33"/>
      <c r="L26" s="34"/>
      <c r="M26" s="35"/>
      <c r="N26" s="36"/>
      <c r="O26" s="37"/>
      <c r="P26" s="38"/>
      <c r="Q26" s="32"/>
    </row>
  </sheetData>
  <mergeCells count="20">
    <mergeCell ref="N12:N13"/>
    <mergeCell ref="O12:O13"/>
    <mergeCell ref="P12:P13"/>
    <mergeCell ref="Q12:Q13"/>
    <mergeCell ref="B11:H11"/>
    <mergeCell ref="K11:Q11"/>
    <mergeCell ref="B12:B13"/>
    <mergeCell ref="C12:C13"/>
    <mergeCell ref="D12:D13"/>
    <mergeCell ref="E12:E13"/>
    <mergeCell ref="F12:F13"/>
    <mergeCell ref="G12:G13"/>
    <mergeCell ref="H12:H13"/>
    <mergeCell ref="K12:K13"/>
    <mergeCell ref="C14:C26"/>
    <mergeCell ref="D14:D26"/>
    <mergeCell ref="L14:L20"/>
    <mergeCell ref="M14:M20"/>
    <mergeCell ref="L12:L13"/>
    <mergeCell ref="M12:M13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tabSelected="1" topLeftCell="C7" workbookViewId="0">
      <selection activeCell="I20" sqref="I20"/>
    </sheetView>
  </sheetViews>
  <sheetFormatPr defaultRowHeight="14.4" x14ac:dyDescent="0.3"/>
  <cols>
    <col min="1" max="1" width="5.109375" customWidth="1"/>
    <col min="2" max="2" width="23.33203125" customWidth="1"/>
    <col min="3" max="3" width="12.33203125" customWidth="1"/>
    <col min="4" max="4" width="9.88671875" customWidth="1"/>
    <col min="6" max="6" width="8.109375" customWidth="1"/>
    <col min="7" max="7" width="21" customWidth="1"/>
    <col min="8" max="8" width="17.88671875" customWidth="1"/>
    <col min="9" max="9" width="10.44140625" customWidth="1"/>
    <col min="10" max="10" width="5.109375" customWidth="1"/>
    <col min="11" max="11" width="23.33203125" customWidth="1"/>
    <col min="12" max="12" width="12.33203125" customWidth="1"/>
    <col min="13" max="13" width="9.88671875" customWidth="1"/>
    <col min="15" max="15" width="8.109375" customWidth="1"/>
    <col min="16" max="16" width="21" customWidth="1"/>
    <col min="17" max="17" width="17.88671875" customWidth="1"/>
  </cols>
  <sheetData>
    <row r="2" spans="2:17" ht="15.6" x14ac:dyDescent="0.3">
      <c r="B2" s="1"/>
      <c r="C2" s="2" t="s">
        <v>0</v>
      </c>
      <c r="D2" s="2"/>
      <c r="E2" s="3"/>
      <c r="F2" s="3"/>
      <c r="G2" s="4"/>
    </row>
    <row r="3" spans="2:17" ht="16.2" thickBot="1" x14ac:dyDescent="0.35">
      <c r="B3" s="5"/>
      <c r="C3" s="6"/>
      <c r="D3" s="6"/>
      <c r="E3" s="6"/>
      <c r="F3" s="6"/>
      <c r="G3" s="7"/>
    </row>
    <row r="4" spans="2:17" ht="16.2" thickBot="1" x14ac:dyDescent="0.35">
      <c r="B4" s="5" t="s">
        <v>1</v>
      </c>
      <c r="C4" s="6"/>
      <c r="D4" s="6"/>
      <c r="E4" s="6"/>
      <c r="F4" s="8">
        <v>90</v>
      </c>
      <c r="G4" s="7"/>
      <c r="J4" s="9" t="s">
        <v>2</v>
      </c>
    </row>
    <row r="5" spans="2:17" ht="16.2" thickBot="1" x14ac:dyDescent="0.35">
      <c r="B5" s="5"/>
      <c r="C5" s="6"/>
      <c r="D5" s="6"/>
      <c r="E5" s="6"/>
      <c r="F5" s="10"/>
      <c r="G5" s="7"/>
    </row>
    <row r="6" spans="2:17" ht="16.2" thickBot="1" x14ac:dyDescent="0.35">
      <c r="B6" s="5" t="s">
        <v>3</v>
      </c>
      <c r="C6" s="6"/>
      <c r="D6" s="6"/>
      <c r="E6" s="6"/>
      <c r="F6" s="8">
        <v>70</v>
      </c>
      <c r="G6" s="7"/>
      <c r="J6" t="s">
        <v>4</v>
      </c>
      <c r="M6" s="11">
        <f>(F4+F6)/2-F8</f>
        <v>60</v>
      </c>
    </row>
    <row r="7" spans="2:17" ht="16.2" thickBot="1" x14ac:dyDescent="0.35">
      <c r="B7" s="5"/>
      <c r="C7" s="6"/>
      <c r="D7" s="6"/>
      <c r="E7" s="6"/>
      <c r="F7" s="10"/>
      <c r="G7" s="7"/>
    </row>
    <row r="8" spans="2:17" ht="16.2" thickBot="1" x14ac:dyDescent="0.35">
      <c r="B8" s="5" t="s">
        <v>5</v>
      </c>
      <c r="C8" s="6"/>
      <c r="D8" s="6"/>
      <c r="E8" s="6"/>
      <c r="F8" s="8">
        <v>20</v>
      </c>
      <c r="G8" s="7"/>
    </row>
    <row r="9" spans="2:17" ht="15.6" x14ac:dyDescent="0.3">
      <c r="B9" s="12"/>
      <c r="C9" s="13"/>
      <c r="D9" s="13"/>
      <c r="E9" s="13"/>
      <c r="F9" s="14"/>
      <c r="G9" s="15"/>
    </row>
    <row r="11" spans="2:17" ht="17.399999999999999" x14ac:dyDescent="0.3">
      <c r="B11" s="47" t="s">
        <v>293</v>
      </c>
      <c r="C11" s="48"/>
      <c r="D11" s="48"/>
      <c r="E11" s="48"/>
      <c r="F11" s="48"/>
      <c r="G11" s="48"/>
      <c r="H11" s="48"/>
      <c r="K11" s="47" t="s">
        <v>294</v>
      </c>
      <c r="L11" s="48"/>
      <c r="M11" s="48"/>
      <c r="N11" s="48"/>
      <c r="O11" s="48"/>
      <c r="P11" s="48"/>
      <c r="Q11" s="48"/>
    </row>
    <row r="12" spans="2:17" ht="15" customHeight="1" x14ac:dyDescent="0.3">
      <c r="B12" s="49" t="s">
        <v>6</v>
      </c>
      <c r="C12" s="41" t="s">
        <v>7</v>
      </c>
      <c r="D12" s="41" t="s">
        <v>8</v>
      </c>
      <c r="E12" s="41" t="s">
        <v>313</v>
      </c>
      <c r="F12" s="43" t="s">
        <v>9</v>
      </c>
      <c r="G12" s="44" t="s">
        <v>314</v>
      </c>
      <c r="H12" s="46" t="s">
        <v>10</v>
      </c>
      <c r="K12" s="49" t="s">
        <v>6</v>
      </c>
      <c r="L12" s="41" t="s">
        <v>7</v>
      </c>
      <c r="M12" s="41" t="s">
        <v>8</v>
      </c>
      <c r="N12" s="41" t="s">
        <v>313</v>
      </c>
      <c r="O12" s="43" t="s">
        <v>9</v>
      </c>
      <c r="P12" s="44" t="s">
        <v>314</v>
      </c>
      <c r="Q12" s="46" t="s">
        <v>10</v>
      </c>
    </row>
    <row r="13" spans="2:17" ht="15" customHeight="1" x14ac:dyDescent="0.3">
      <c r="B13" s="50"/>
      <c r="C13" s="42"/>
      <c r="D13" s="42"/>
      <c r="E13" s="42"/>
      <c r="F13" s="41"/>
      <c r="G13" s="45"/>
      <c r="H13" s="46"/>
      <c r="K13" s="50"/>
      <c r="L13" s="42"/>
      <c r="M13" s="42"/>
      <c r="N13" s="42"/>
      <c r="O13" s="41"/>
      <c r="P13" s="45"/>
      <c r="Q13" s="46"/>
    </row>
    <row r="14" spans="2:17" x14ac:dyDescent="0.3">
      <c r="B14" s="16" t="s">
        <v>295</v>
      </c>
      <c r="C14" s="39">
        <v>2000</v>
      </c>
      <c r="D14" s="40">
        <v>63</v>
      </c>
      <c r="E14" s="17">
        <v>3</v>
      </c>
      <c r="F14" s="23">
        <v>181</v>
      </c>
      <c r="G14" s="18">
        <v>672</v>
      </c>
      <c r="H14" s="19">
        <f>G14*POWER((($F$4+$F$6)/2-$F$8)/70,1.25)</f>
        <v>554.22458392075862</v>
      </c>
      <c r="I14" s="20"/>
      <c r="K14" s="16" t="s">
        <v>307</v>
      </c>
      <c r="L14" s="51">
        <v>2000</v>
      </c>
      <c r="M14" s="54">
        <v>93</v>
      </c>
      <c r="N14" s="17">
        <v>3</v>
      </c>
      <c r="O14" s="25">
        <v>181</v>
      </c>
      <c r="P14" s="18">
        <v>1159.1999999999998</v>
      </c>
      <c r="Q14" s="19">
        <f>P14*POWER((($F$4+$F$6)/2-$F$8)/70,1.28)</f>
        <v>951.62640003287675</v>
      </c>
    </row>
    <row r="15" spans="2:17" x14ac:dyDescent="0.3">
      <c r="B15" s="16" t="s">
        <v>296</v>
      </c>
      <c r="C15" s="39"/>
      <c r="D15" s="40"/>
      <c r="E15" s="17">
        <v>4</v>
      </c>
      <c r="F15" s="23">
        <v>241</v>
      </c>
      <c r="G15" s="18">
        <v>896</v>
      </c>
      <c r="H15" s="19">
        <f>G15*POWER((($F$4+$F$6)/2-$F$8)/70,1.25)</f>
        <v>738.96611189434486</v>
      </c>
      <c r="I15" s="20"/>
      <c r="K15" s="16" t="s">
        <v>308</v>
      </c>
      <c r="L15" s="52"/>
      <c r="M15" s="55"/>
      <c r="N15" s="17">
        <v>4</v>
      </c>
      <c r="O15" s="25">
        <v>241</v>
      </c>
      <c r="P15" s="18">
        <v>1545.6</v>
      </c>
      <c r="Q15" s="19">
        <f>P15*POWER((($F$4+$F$6)/2-$F$8)/70,1.28)</f>
        <v>1268.8352000438358</v>
      </c>
    </row>
    <row r="16" spans="2:17" x14ac:dyDescent="0.3">
      <c r="B16" s="16" t="s">
        <v>297</v>
      </c>
      <c r="C16" s="39"/>
      <c r="D16" s="40"/>
      <c r="E16" s="17">
        <v>5</v>
      </c>
      <c r="F16" s="23">
        <v>301</v>
      </c>
      <c r="G16" s="18">
        <v>1120</v>
      </c>
      <c r="H16" s="19">
        <f t="shared" ref="H16:H25" si="0">G16*POWER((($F$4+$F$6)/2-$F$8)/70,1.25)</f>
        <v>923.70763986793099</v>
      </c>
      <c r="I16" s="20"/>
      <c r="K16" s="16" t="s">
        <v>309</v>
      </c>
      <c r="L16" s="52"/>
      <c r="M16" s="55"/>
      <c r="N16" s="17">
        <v>5</v>
      </c>
      <c r="O16" s="25">
        <v>301</v>
      </c>
      <c r="P16" s="18">
        <v>1932</v>
      </c>
      <c r="Q16" s="19">
        <f t="shared" ref="Q16:Q19" si="1">P16*POWER((($F$4+$F$6)/2-$F$8)/70,1.28)</f>
        <v>1586.0440000547947</v>
      </c>
    </row>
    <row r="17" spans="2:17" x14ac:dyDescent="0.3">
      <c r="B17" s="16" t="s">
        <v>298</v>
      </c>
      <c r="C17" s="39"/>
      <c r="D17" s="40"/>
      <c r="E17" s="17">
        <v>6</v>
      </c>
      <c r="F17" s="23">
        <v>361</v>
      </c>
      <c r="G17" s="18">
        <v>1344</v>
      </c>
      <c r="H17" s="19">
        <f t="shared" si="0"/>
        <v>1108.4491678415172</v>
      </c>
      <c r="I17" s="20"/>
      <c r="K17" s="16" t="s">
        <v>310</v>
      </c>
      <c r="L17" s="52"/>
      <c r="M17" s="55"/>
      <c r="N17" s="17">
        <v>6</v>
      </c>
      <c r="O17" s="25">
        <v>361</v>
      </c>
      <c r="P17" s="18">
        <v>2318.3999999999996</v>
      </c>
      <c r="Q17" s="19">
        <f t="shared" si="1"/>
        <v>1903.2528000657535</v>
      </c>
    </row>
    <row r="18" spans="2:17" x14ac:dyDescent="0.3">
      <c r="B18" s="16" t="s">
        <v>299</v>
      </c>
      <c r="C18" s="39"/>
      <c r="D18" s="40"/>
      <c r="E18" s="17">
        <v>7</v>
      </c>
      <c r="F18" s="23">
        <v>421</v>
      </c>
      <c r="G18" s="21">
        <v>1568</v>
      </c>
      <c r="H18" s="19">
        <f t="shared" si="0"/>
        <v>1293.1906958151035</v>
      </c>
      <c r="K18" s="16" t="s">
        <v>311</v>
      </c>
      <c r="L18" s="52"/>
      <c r="M18" s="55"/>
      <c r="N18" s="17">
        <v>7</v>
      </c>
      <c r="O18" s="25">
        <v>421</v>
      </c>
      <c r="P18" s="21">
        <v>2704.7999999999997</v>
      </c>
      <c r="Q18" s="19">
        <f t="shared" si="1"/>
        <v>2220.4616000767123</v>
      </c>
    </row>
    <row r="19" spans="2:17" x14ac:dyDescent="0.3">
      <c r="B19" s="16" t="s">
        <v>300</v>
      </c>
      <c r="C19" s="39"/>
      <c r="D19" s="40"/>
      <c r="E19" s="17">
        <v>8</v>
      </c>
      <c r="F19" s="23">
        <v>481</v>
      </c>
      <c r="G19" s="21">
        <v>1792</v>
      </c>
      <c r="H19" s="19">
        <f t="shared" si="0"/>
        <v>1477.9322237886897</v>
      </c>
      <c r="K19" s="16" t="s">
        <v>312</v>
      </c>
      <c r="L19" s="53"/>
      <c r="M19" s="56"/>
      <c r="N19" s="17">
        <v>8</v>
      </c>
      <c r="O19" s="25">
        <v>481</v>
      </c>
      <c r="P19" s="21">
        <v>3091.2</v>
      </c>
      <c r="Q19" s="19">
        <f t="shared" si="1"/>
        <v>2537.6704000876716</v>
      </c>
    </row>
    <row r="20" spans="2:17" x14ac:dyDescent="0.3">
      <c r="B20" s="16" t="s">
        <v>301</v>
      </c>
      <c r="C20" s="39"/>
      <c r="D20" s="40"/>
      <c r="E20" s="17">
        <v>9</v>
      </c>
      <c r="F20" s="23">
        <v>541</v>
      </c>
      <c r="G20" s="21">
        <v>2016</v>
      </c>
      <c r="H20" s="19">
        <f t="shared" si="0"/>
        <v>1662.673751762276</v>
      </c>
      <c r="K20" s="33"/>
      <c r="L20" s="34"/>
      <c r="M20" s="35"/>
      <c r="N20" s="36"/>
      <c r="O20" s="37"/>
      <c r="P20" s="38"/>
      <c r="Q20" s="32"/>
    </row>
    <row r="21" spans="2:17" x14ac:dyDescent="0.3">
      <c r="B21" s="16" t="s">
        <v>302</v>
      </c>
      <c r="C21" s="39"/>
      <c r="D21" s="40"/>
      <c r="E21" s="17">
        <v>10</v>
      </c>
      <c r="F21" s="23">
        <v>601</v>
      </c>
      <c r="G21" s="21">
        <v>2240</v>
      </c>
      <c r="H21" s="19">
        <f t="shared" si="0"/>
        <v>1847.415279735862</v>
      </c>
      <c r="K21" s="33"/>
      <c r="L21" s="34"/>
      <c r="M21" s="35"/>
      <c r="N21" s="36"/>
      <c r="O21" s="37"/>
      <c r="P21" s="38"/>
      <c r="Q21" s="32"/>
    </row>
    <row r="22" spans="2:17" ht="15.6" x14ac:dyDescent="0.3">
      <c r="B22" s="16" t="s">
        <v>303</v>
      </c>
      <c r="C22" s="39"/>
      <c r="D22" s="40"/>
      <c r="E22" s="17">
        <v>11</v>
      </c>
      <c r="F22" s="23">
        <v>661</v>
      </c>
      <c r="G22" s="21">
        <v>2464</v>
      </c>
      <c r="H22" s="19">
        <f t="shared" si="0"/>
        <v>2032.1568077094482</v>
      </c>
      <c r="I22" s="22"/>
      <c r="K22" s="33"/>
      <c r="L22" s="34"/>
      <c r="M22" s="35"/>
      <c r="N22" s="36"/>
      <c r="O22" s="37"/>
      <c r="P22" s="38"/>
      <c r="Q22" s="32"/>
    </row>
    <row r="23" spans="2:17" x14ac:dyDescent="0.3">
      <c r="B23" s="16" t="s">
        <v>304</v>
      </c>
      <c r="C23" s="39"/>
      <c r="D23" s="40"/>
      <c r="E23" s="17">
        <v>12</v>
      </c>
      <c r="F23" s="23">
        <v>721</v>
      </c>
      <c r="G23" s="21">
        <v>2688</v>
      </c>
      <c r="H23" s="19">
        <f t="shared" si="0"/>
        <v>2216.8983356830345</v>
      </c>
      <c r="K23" s="33"/>
      <c r="L23" s="34"/>
      <c r="M23" s="35"/>
      <c r="N23" s="36"/>
      <c r="O23" s="37"/>
      <c r="P23" s="38"/>
      <c r="Q23" s="32"/>
    </row>
    <row r="24" spans="2:17" x14ac:dyDescent="0.3">
      <c r="B24" s="16" t="s">
        <v>305</v>
      </c>
      <c r="C24" s="39"/>
      <c r="D24" s="40"/>
      <c r="E24" s="17">
        <v>13</v>
      </c>
      <c r="F24" s="23">
        <v>781</v>
      </c>
      <c r="G24" s="21">
        <v>2912</v>
      </c>
      <c r="H24" s="19">
        <f t="shared" si="0"/>
        <v>2401.6398636566205</v>
      </c>
      <c r="K24" s="33"/>
      <c r="L24" s="34"/>
      <c r="M24" s="35"/>
      <c r="N24" s="36"/>
      <c r="O24" s="37"/>
      <c r="P24" s="38"/>
      <c r="Q24" s="32"/>
    </row>
    <row r="25" spans="2:17" x14ac:dyDescent="0.3">
      <c r="B25" s="16" t="s">
        <v>306</v>
      </c>
      <c r="C25" s="39"/>
      <c r="D25" s="40"/>
      <c r="E25" s="17">
        <v>14</v>
      </c>
      <c r="F25" s="23">
        <v>841</v>
      </c>
      <c r="G25" s="21">
        <v>3136</v>
      </c>
      <c r="H25" s="19">
        <f t="shared" si="0"/>
        <v>2586.381391630207</v>
      </c>
      <c r="K25" s="33"/>
      <c r="L25" s="34"/>
      <c r="M25" s="35"/>
      <c r="N25" s="36"/>
      <c r="O25" s="37"/>
      <c r="P25" s="38"/>
      <c r="Q25" s="32"/>
    </row>
  </sheetData>
  <mergeCells count="20">
    <mergeCell ref="C14:C25"/>
    <mergeCell ref="D14:D25"/>
    <mergeCell ref="B11:H11"/>
    <mergeCell ref="B12:B13"/>
    <mergeCell ref="C12:C13"/>
    <mergeCell ref="D12:D13"/>
    <mergeCell ref="E12:E13"/>
    <mergeCell ref="F12:F13"/>
    <mergeCell ref="G12:G13"/>
    <mergeCell ref="H12:H13"/>
    <mergeCell ref="L14:L19"/>
    <mergeCell ref="M14:M19"/>
    <mergeCell ref="K11:Q11"/>
    <mergeCell ref="K12:K13"/>
    <mergeCell ref="L12:L13"/>
    <mergeCell ref="M12:M13"/>
    <mergeCell ref="N12:N13"/>
    <mergeCell ref="O12:O13"/>
    <mergeCell ref="P12:P13"/>
    <mergeCell ref="Q12:Q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ELLIPSE S V 300 </vt:lpstr>
      <vt:lpstr>ELLIPSE S V 500 </vt:lpstr>
      <vt:lpstr>ELLIPSE S V 750 </vt:lpstr>
      <vt:lpstr>ELLIPSE S V 1000 </vt:lpstr>
      <vt:lpstr>ELLIPSE S V 1250 </vt:lpstr>
      <vt:lpstr>ELLIPSE S V 1500 </vt:lpstr>
      <vt:lpstr>ELLIPSE S V 1750 </vt:lpstr>
      <vt:lpstr>ELLIPSE S V 2000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2026-01-13T15:08:20Z</dcterms:modified>
</cp:coreProperties>
</file>